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0"/>
  </bookViews>
  <sheets>
    <sheet name="BS" sheetId="1" r:id="rId1"/>
    <sheet name="IS" sheetId="2" r:id="rId2"/>
    <sheet name="Equity(4Q)" sheetId="3" r:id="rId3"/>
    <sheet name="CF" sheetId="4" r:id="rId4"/>
  </sheets>
  <externalReferences>
    <externalReference r:id="rId7"/>
  </externalReferences>
  <definedNames>
    <definedName name="_xlnm.Print_Area" localSheetId="0">'BS'!$A$1:$G$84</definedName>
    <definedName name="_xlnm.Print_Area" localSheetId="3">'CF'!$A$1:$I$68</definedName>
    <definedName name="_xlnm.Print_Area" localSheetId="2">'Equity(4Q)'!$A$1:$N$86</definedName>
    <definedName name="_xlnm.Print_Area" localSheetId="1">'IS'!$A$1:$H$72</definedName>
  </definedNames>
  <calcPr fullCalcOnLoad="1"/>
</workbook>
</file>

<file path=xl/sharedStrings.xml><?xml version="1.0" encoding="utf-8"?>
<sst xmlns="http://schemas.openxmlformats.org/spreadsheetml/2006/main" count="233" uniqueCount="181">
  <si>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</si>
  <si>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</si>
  <si>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</si>
  <si>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</si>
  <si>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</si>
  <si>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</si>
  <si>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</si>
  <si>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</si>
  <si>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</si>
  <si>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</si>
  <si>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</si>
  <si>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</si>
  <si>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</si>
  <si>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</si>
  <si>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</si>
  <si>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</si>
  <si>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</si>
  <si>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</si>
  <si>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</si>
  <si>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</si>
  <si>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</si>
  <si>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</si>
  <si>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</si>
  <si>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</si>
  <si>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</si>
  <si>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</si>
  <si>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</si>
  <si>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</si>
  <si>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</si>
  <si>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</si>
  <si>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</si>
  <si>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</si>
  <si>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</si>
  <si>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</si>
  <si>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</si>
  <si>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</si>
  <si>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</si>
  <si>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</si>
  <si>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</si>
  <si>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</si>
  <si>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</si>
  <si>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</si>
  <si>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</si>
  <si>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</si>
  <si>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</si>
  <si>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</si>
  <si>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</si>
  <si>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</si>
  <si>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</si>
  <si>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</si>
  <si>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</si>
  <si>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</si>
  <si>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Issue of shares pursuant to the ESOS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</si>
  <si>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</si>
  <si>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</si>
  <si>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</si>
  <si>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</si>
  <si>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</si>
  <si>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</si>
  <si>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</si>
  <si>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</si>
  <si>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</si>
  <si>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</si>
  <si>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</si>
  <si>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</si>
  <si>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</si>
  <si>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</si>
  <si>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</si>
  <si>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</si>
  <si>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</si>
  <si>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</si>
  <si>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</si>
  <si>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</si>
  <si>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</si>
  <si>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</si>
  <si>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Unearned premium reserves</t>
  </si>
  <si>
    <t>Finance cost</t>
  </si>
  <si>
    <t>Other operating income</t>
  </si>
  <si>
    <t>Current tax liability</t>
  </si>
  <si>
    <t>Gross profit</t>
  </si>
  <si>
    <t>Other operating expenses</t>
  </si>
  <si>
    <t>Investment income (net)</t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</si>
  <si>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</si>
  <si>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</si>
  <si>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</si>
  <si>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</si>
  <si>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</si>
  <si>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</si>
  <si>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</si>
  <si>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</si>
  <si>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</si>
  <si>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</si>
  <si>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</si>
  <si>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</si>
  <si>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</si>
  <si>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Effect of adopting MASB 25 (prior year adjustment)</t>
  </si>
  <si>
    <t>Balance at 1 January 2003 - as restated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</si>
  <si>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</si>
  <si>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</si>
  <si>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</si>
  <si>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</si>
  <si>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</si>
  <si>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 xml:space="preserve">Net (Decrease)/Increase In Cash And 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</si>
  <si>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</si>
  <si>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</si>
  <si>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</si>
  <si>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</si>
  <si>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</si>
  <si>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</si>
  <si>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Bank borrowing (unsecured)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</si>
  <si>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</si>
  <si>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</si>
  <si>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</si>
  <si>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</si>
  <si>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</si>
  <si>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</si>
  <si>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</si>
  <si>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Minority interest</t>
  </si>
  <si>
    <t>capital</t>
  </si>
  <si>
    <t>premium</t>
  </si>
  <si>
    <t>profits</t>
  </si>
  <si>
    <t>Deferred taxation</t>
  </si>
  <si>
    <t>NON-CURRENT ASSETS</t>
  </si>
  <si>
    <t>CURRENT ASSETS</t>
  </si>
  <si>
    <t>NON-CURRENT LIABILITIES</t>
  </si>
  <si>
    <t>CURRENT LIABILITIES</t>
  </si>
  <si>
    <t>Minority Interest</t>
  </si>
  <si>
    <t>TOTAL ASSETS</t>
  </si>
  <si>
    <t>TOTAL LIABILITIES</t>
  </si>
  <si>
    <t xml:space="preserve">TOTAL EQUITY </t>
  </si>
  <si>
    <t>TOTAL EQUITY AND LIABILITIES</t>
  </si>
  <si>
    <t>Attributable to equity holders of the parent</t>
  </si>
  <si>
    <t xml:space="preserve">Minority </t>
  </si>
  <si>
    <t>Interest</t>
  </si>
  <si>
    <t xml:space="preserve">Total </t>
  </si>
  <si>
    <t>Equity</t>
  </si>
  <si>
    <t>Dividend proposed for  the financial year ended 31 December 2005</t>
  </si>
  <si>
    <t>Equity attributable to equity holders of the parent</t>
  </si>
  <si>
    <t>Attributable to:</t>
  </si>
  <si>
    <t>Equity holders of the parent</t>
  </si>
  <si>
    <t xml:space="preserve">Option </t>
  </si>
  <si>
    <t>Reserve</t>
  </si>
  <si>
    <t>Issue of equity share option</t>
  </si>
  <si>
    <t>Option reserves attributable to potential equity holders</t>
  </si>
  <si>
    <t>Interests in joint venture</t>
  </si>
  <si>
    <t>Share of results of joint venture</t>
  </si>
  <si>
    <t>Share of losses of associated companies</t>
  </si>
  <si>
    <t>Investment in associated companies</t>
  </si>
  <si>
    <t>Amounts owing by associated company</t>
  </si>
  <si>
    <t>Proceeds from sale of investment - bonds</t>
  </si>
  <si>
    <t>Advances from associated company</t>
  </si>
  <si>
    <t>Net profit for the year</t>
  </si>
  <si>
    <t>Dividend for subsidiary</t>
  </si>
  <si>
    <t>Surplus arising from revaluation of PPE</t>
  </si>
  <si>
    <r>
      <t xml:space="preserve">(Company No : </t>
    </r>
    <r>
      <rPr>
        <b/>
        <i/>
        <sz val="8"/>
        <color indexed="8"/>
        <rFont val="Arial"/>
        <family val="2"/>
      </rPr>
      <t>363984-X)</t>
    </r>
  </si>
  <si>
    <t>For The Year Ended 31 March 2007</t>
  </si>
  <si>
    <t>Intangible assets</t>
  </si>
  <si>
    <t>Dividend</t>
  </si>
  <si>
    <t>1st Quarter</t>
  </si>
  <si>
    <t xml:space="preserve">Balance at 1 January 2007 </t>
  </si>
  <si>
    <t>3 months ended 31 March 2007</t>
  </si>
  <si>
    <t>Balance as at 31 March 2007</t>
  </si>
  <si>
    <t>Dividend paid for the financial year ended 31 December 2006</t>
  </si>
  <si>
    <t>3 months ended 31 March 2006</t>
  </si>
  <si>
    <t>Balance at 1 January 2006</t>
  </si>
  <si>
    <t>Balance as at 31 March 2006</t>
  </si>
  <si>
    <t>Assets of disposal group classified as held for sale</t>
  </si>
  <si>
    <t>Liabilities of disposal group classified as held for sale</t>
  </si>
  <si>
    <t>Continuing Operations</t>
  </si>
  <si>
    <t>Profit after taxation from continuing operatios</t>
  </si>
  <si>
    <t>Discontinued Operations</t>
  </si>
  <si>
    <t>Profit / (Loss) from discontinued operations</t>
  </si>
  <si>
    <t>Profit / (Loss) for the period</t>
  </si>
  <si>
    <t>Earnings / (Loss) per share:</t>
  </si>
  <si>
    <t>(i) Basic (sen)</t>
  </si>
  <si>
    <t xml:space="preserve">    from continuing operations</t>
  </si>
  <si>
    <t xml:space="preserve">    from discontinued operations</t>
  </si>
  <si>
    <t>(ii) Fully diluted (sen)</t>
  </si>
  <si>
    <t xml:space="preserve">    ( based on 110,566,003 ordinary shares )</t>
  </si>
  <si>
    <t xml:space="preserve">    ( 2006 : 109,123,336 ordinary shares )</t>
  </si>
  <si>
    <t xml:space="preserve">    ( 2006 : 109,276,769 ordinary shares )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</si>
</sst>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  <numFmt numFmtId="202" formatCode="0.0000000000"/>
    <numFmt numFmtId="203" formatCode="0.00000000000"/>
    <numFmt numFmtId="204" formatCode="[$-409]dddd\,\ mmmm\ dd\,\ yyyy"/>
    <numFmt numFmtId="205" formatCode="[$-409]h:mm:ss\ AM/PM"/>
  </numFmts>
  <fonts count="23"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2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65" fontId="7" fillId="0" borderId="13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3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165" fontId="7" fillId="0" borderId="14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15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5" fontId="7" fillId="0" borderId="0" xfId="15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4" fillId="0" borderId="3" xfId="0" applyFont="1" applyBorder="1" applyAlignment="1">
      <alignment/>
    </xf>
    <xf numFmtId="165" fontId="7" fillId="0" borderId="9" xfId="15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7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5" fontId="2" fillId="0" borderId="20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3" fontId="1" fillId="0" borderId="9" xfId="15" applyFont="1" applyBorder="1" applyAlignment="1">
      <alignment/>
    </xf>
    <xf numFmtId="0" fontId="7" fillId="0" borderId="0" xfId="0" applyFont="1" applyBorder="1" applyAlignment="1">
      <alignment horizontal="right"/>
    </xf>
    <xf numFmtId="165" fontId="7" fillId="0" borderId="0" xfId="15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165" fontId="7" fillId="0" borderId="1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3" xfId="15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7" fillId="0" borderId="14" xfId="15" applyNumberFormat="1" applyFont="1" applyBorder="1" applyAlignment="1">
      <alignment/>
    </xf>
    <xf numFmtId="165" fontId="7" fillId="0" borderId="23" xfId="15" applyNumberFormat="1" applyFont="1" applyBorder="1" applyAlignment="1">
      <alignment/>
    </xf>
    <xf numFmtId="43" fontId="7" fillId="0" borderId="13" xfId="15" applyFont="1" applyBorder="1" applyAlignment="1">
      <alignment/>
    </xf>
    <xf numFmtId="43" fontId="7" fillId="0" borderId="14" xfId="15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15" xfId="15" applyFont="1" applyBorder="1" applyAlignment="1">
      <alignment/>
    </xf>
    <xf numFmtId="43" fontId="1" fillId="0" borderId="24" xfId="15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165" fontId="4" fillId="0" borderId="14" xfId="15" applyNumberFormat="1" applyFont="1" applyFill="1" applyBorder="1" applyAlignment="1">
      <alignment/>
    </xf>
    <xf numFmtId="165" fontId="4" fillId="0" borderId="15" xfId="15" applyNumberFormat="1" applyFont="1" applyFill="1" applyBorder="1" applyAlignment="1">
      <alignment/>
    </xf>
    <xf numFmtId="200" fontId="7" fillId="0" borderId="13" xfId="15" applyNumberFormat="1" applyFont="1" applyBorder="1" applyAlignment="1">
      <alignment/>
    </xf>
    <xf numFmtId="201" fontId="7" fillId="0" borderId="13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5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2" fillId="0" borderId="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1" fillId="0" borderId="20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165" fontId="1" fillId="0" borderId="13" xfId="15" applyNumberFormat="1" applyFont="1" applyFill="1" applyBorder="1" applyAlignment="1">
      <alignment/>
    </xf>
    <xf numFmtId="165" fontId="2" fillId="0" borderId="13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165" fontId="2" fillId="0" borderId="13" xfId="15" applyNumberFormat="1" applyFont="1" applyBorder="1" applyAlignment="1">
      <alignment/>
    </xf>
    <xf numFmtId="43" fontId="1" fillId="0" borderId="0" xfId="15" applyNumberFormat="1" applyFont="1" applyBorder="1" applyAlignment="1">
      <alignment horizontal="center"/>
    </xf>
    <xf numFmtId="43" fontId="1" fillId="0" borderId="9" xfId="15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65" fontId="1" fillId="0" borderId="20" xfId="15" applyNumberFormat="1" applyFont="1" applyFill="1" applyBorder="1" applyAlignment="1">
      <alignment/>
    </xf>
    <xf numFmtId="165" fontId="1" fillId="0" borderId="25" xfId="15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7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165" fontId="7" fillId="0" borderId="21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7" xfId="0" applyNumberFormat="1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22" xfId="15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165" fontId="1" fillId="0" borderId="2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27" xfId="15" applyNumberFormat="1" applyFont="1" applyFill="1" applyBorder="1" applyAlignment="1">
      <alignment/>
    </xf>
    <xf numFmtId="165" fontId="1" fillId="0" borderId="17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28" xfId="15" applyNumberFormat="1" applyFont="1" applyFill="1" applyBorder="1" applyAlignment="1">
      <alignment/>
    </xf>
    <xf numFmtId="165" fontId="2" fillId="0" borderId="26" xfId="15" applyNumberFormat="1" applyFont="1" applyFill="1" applyBorder="1" applyAlignment="1">
      <alignment/>
    </xf>
    <xf numFmtId="165" fontId="2" fillId="0" borderId="28" xfId="15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22" xfId="15" applyNumberFormat="1" applyFont="1" applyFill="1" applyBorder="1" applyAlignment="1">
      <alignment/>
    </xf>
    <xf numFmtId="0" fontId="21" fillId="0" borderId="6" xfId="0" applyFont="1" applyBorder="1" applyAlignment="1">
      <alignment/>
    </xf>
    <xf numFmtId="165" fontId="4" fillId="0" borderId="13" xfId="15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23" xfId="15" applyNumberFormat="1" applyFont="1" applyBorder="1" applyAlignment="1">
      <alignment/>
    </xf>
    <xf numFmtId="165" fontId="4" fillId="0" borderId="28" xfId="15" applyNumberFormat="1" applyFont="1" applyFill="1" applyBorder="1" applyAlignment="1">
      <alignment/>
    </xf>
    <xf numFmtId="165" fontId="4" fillId="0" borderId="26" xfId="15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0" xfId="0" applyFont="1" applyAlignment="1">
      <alignment/>
    </xf>
    <xf numFmtId="165" fontId="2" fillId="0" borderId="25" xfId="15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4" fillId="0" borderId="23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1" fillId="0" borderId="24" xfId="15" applyNumberFormat="1" applyFont="1" applyFill="1" applyBorder="1" applyAlignment="1">
      <alignment/>
    </xf>
    <xf numFmtId="43" fontId="7" fillId="0" borderId="6" xfId="15" applyFont="1" applyBorder="1" applyAlignment="1">
      <alignment/>
    </xf>
    <xf numFmtId="0" fontId="4" fillId="0" borderId="22" xfId="0" applyFont="1" applyBorder="1" applyAlignment="1">
      <alignment horizontal="center"/>
    </xf>
    <xf numFmtId="165" fontId="4" fillId="0" borderId="29" xfId="15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43" fontId="1" fillId="0" borderId="6" xfId="15" applyFont="1" applyFill="1" applyBorder="1" applyAlignment="1">
      <alignment horizontal="right"/>
    </xf>
    <xf numFmtId="43" fontId="1" fillId="0" borderId="28" xfId="15" applyFont="1" applyFill="1" applyBorder="1" applyAlignment="1">
      <alignment horizontal="right"/>
    </xf>
    <xf numFmtId="43" fontId="1" fillId="0" borderId="26" xfId="15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3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43" fontId="1" fillId="0" borderId="13" xfId="15" applyFont="1" applyFill="1" applyBorder="1" applyAlignment="1">
      <alignment horizontal="right"/>
    </xf>
    <xf numFmtId="43" fontId="1" fillId="0" borderId="5" xfId="15" applyFont="1" applyFill="1" applyBorder="1" applyAlignment="1">
      <alignment/>
    </xf>
    <xf numFmtId="0" fontId="1" fillId="0" borderId="3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13" xfId="0" applyFont="1" applyFill="1" applyBorder="1" applyAlignment="1" quotePrefix="1">
      <alignment/>
    </xf>
    <xf numFmtId="165" fontId="1" fillId="0" borderId="3" xfId="15" applyNumberFormat="1" applyFont="1" applyFill="1" applyBorder="1" applyAlignment="1">
      <alignment/>
    </xf>
    <xf numFmtId="43" fontId="1" fillId="0" borderId="21" xfId="15" applyFont="1" applyFill="1" applyBorder="1" applyAlignment="1">
      <alignment horizontal="right"/>
    </xf>
    <xf numFmtId="43" fontId="1" fillId="0" borderId="15" xfId="15" applyFont="1" applyFill="1" applyBorder="1" applyAlignment="1">
      <alignment horizontal="right"/>
    </xf>
    <xf numFmtId="43" fontId="1" fillId="0" borderId="30" xfId="15" applyFont="1" applyFill="1" applyBorder="1" applyAlignment="1">
      <alignment horizontal="right"/>
    </xf>
    <xf numFmtId="43" fontId="1" fillId="0" borderId="14" xfId="15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4048125</xdr:colOff>
      <xdr:row>0</xdr:row>
      <xdr:rowOff>76200</xdr:rowOff>
    </xdr:from>
    <xdr:to>
      <xdr:col>3</xdr:col>
      <xdr:colOff>790575</xdr:colOff>
      <xdr:row>5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4248150</xdr:colOff>
      <xdr:row>2</xdr:row>
      <xdr:rowOff>66675</xdr:rowOff>
    </xdr:from>
    <xdr:to>
      <xdr:col>4</xdr:col>
      <xdr:colOff>733425</xdr:colOff>
      <xdr:row>6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38150"/>
          <a:ext cx="2495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6</xdr:col>
      <xdr:colOff>657225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390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Performance\2006\KLSE%202006\KLSE%20Dec%202006\FSs%20Dec%202006%20(B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Equity(2Q)"/>
      <sheetName val="CF"/>
    </sheetNames>
    <sheetDataSet>
      <sheetData sheetId="0">
        <row r="67">
          <cell r="D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tabSelected="1" zoomScale="90" zoomScaleNormal="90" zoomScaleSheetLayoutView="75" workbookViewId="0" topLeftCell="A3">
      <selection activeCell="C57" sqref="C57"/>
    </sheetView>
  </sheetViews>
  <sheetFormatPr defaultColWidth="9.140625" defaultRowHeight="14.25"/>
  <cols>
    <col min="1" max="1" width="1.8515625" style="1" customWidth="1"/>
    <col min="2" max="2" width="2.8515625" style="1" customWidth="1"/>
    <col min="3" max="3" width="85.57421875" style="1" customWidth="1"/>
    <col min="4" max="4" width="36.57421875" style="1" customWidth="1"/>
    <col min="5" max="5" width="36.421875" style="1" customWidth="1"/>
    <col min="6" max="6" width="2.00390625" style="1" customWidth="1"/>
    <col min="7" max="7" width="2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65"/>
      <c r="C1" s="2"/>
      <c r="D1" s="149"/>
      <c r="E1" s="175"/>
      <c r="F1" s="175"/>
      <c r="G1" s="4"/>
    </row>
    <row r="2" spans="2:7" ht="14.25">
      <c r="B2" s="14"/>
      <c r="C2"/>
      <c r="D2" s="150"/>
      <c r="E2" s="176"/>
      <c r="F2" s="176"/>
      <c r="G2" s="7"/>
    </row>
    <row r="3" spans="2:7" ht="14.25">
      <c r="B3" s="14"/>
      <c r="C3" s="5"/>
      <c r="D3" s="150"/>
      <c r="E3" s="150"/>
      <c r="F3" s="150"/>
      <c r="G3" s="7"/>
    </row>
    <row r="4" spans="2:7" ht="14.25">
      <c r="B4" s="14"/>
      <c r="C4" s="5"/>
      <c r="D4" s="150"/>
      <c r="E4" s="150"/>
      <c r="F4" s="150"/>
      <c r="G4" s="7"/>
    </row>
    <row r="5" spans="2:7" ht="14.25">
      <c r="B5" s="14"/>
      <c r="C5" s="5"/>
      <c r="D5" s="150"/>
      <c r="E5" s="150"/>
      <c r="F5" s="150"/>
      <c r="G5" s="7"/>
    </row>
    <row r="6" spans="2:7" ht="12.75">
      <c r="B6" s="14"/>
      <c r="C6" s="285" t="s">
        <v>154</v>
      </c>
      <c r="D6" s="285"/>
      <c r="E6" s="285"/>
      <c r="F6" s="109"/>
      <c r="G6" s="7"/>
    </row>
    <row r="7" spans="2:7" ht="12.75">
      <c r="B7" s="14"/>
      <c r="C7" s="281" t="s">
        <v>0</v>
      </c>
      <c r="D7" s="281"/>
      <c r="E7" s="281"/>
      <c r="F7" s="8"/>
      <c r="G7" s="7"/>
    </row>
    <row r="8" spans="2:7" ht="9" customHeight="1">
      <c r="B8" s="14"/>
      <c r="C8" s="280" t="s">
        <v>1</v>
      </c>
      <c r="D8" s="280"/>
      <c r="E8" s="280"/>
      <c r="F8" s="9"/>
      <c r="G8" s="7"/>
    </row>
    <row r="9" spans="2:7" ht="12.75">
      <c r="B9" s="14"/>
      <c r="C9" s="280" t="s">
        <v>2</v>
      </c>
      <c r="D9" s="280"/>
      <c r="E9" s="280"/>
      <c r="F9" s="9"/>
      <c r="G9" s="7"/>
    </row>
    <row r="10" spans="2:7" ht="12.75">
      <c r="B10" s="14"/>
      <c r="C10" s="280" t="s">
        <v>155</v>
      </c>
      <c r="D10" s="280"/>
      <c r="E10" s="280"/>
      <c r="F10" s="9"/>
      <c r="G10" s="7"/>
    </row>
    <row r="11" spans="2:7" ht="12.75">
      <c r="B11" s="14"/>
      <c r="C11" s="281" t="s">
        <v>43</v>
      </c>
      <c r="D11" s="281"/>
      <c r="E11" s="281"/>
      <c r="F11" s="8"/>
      <c r="G11" s="7"/>
    </row>
    <row r="12" spans="2:7" ht="12.75">
      <c r="B12" s="14"/>
      <c r="C12" s="8"/>
      <c r="D12" s="151"/>
      <c r="E12" s="151"/>
      <c r="F12" s="151"/>
      <c r="G12" s="7"/>
    </row>
    <row r="13" spans="2:7" ht="22.5" customHeight="1">
      <c r="B13" s="14"/>
      <c r="C13" s="282" t="s">
        <v>3</v>
      </c>
      <c r="D13" s="283"/>
      <c r="E13" s="283"/>
      <c r="F13" s="215"/>
      <c r="G13" s="7"/>
    </row>
    <row r="14" spans="2:7" ht="12.75">
      <c r="B14" s="14"/>
      <c r="C14" s="280"/>
      <c r="D14" s="284"/>
      <c r="E14" s="284"/>
      <c r="F14" s="10"/>
      <c r="G14" s="7"/>
    </row>
    <row r="15" spans="2:7" ht="12.75">
      <c r="B15" s="14"/>
      <c r="C15" s="278"/>
      <c r="D15" s="279"/>
      <c r="E15" s="279"/>
      <c r="F15" s="214"/>
      <c r="G15" s="7"/>
    </row>
    <row r="16" spans="2:7" ht="12.75">
      <c r="B16" s="14"/>
      <c r="C16" s="103"/>
      <c r="D16" s="217" t="s">
        <v>4</v>
      </c>
      <c r="E16" s="168" t="s">
        <v>5</v>
      </c>
      <c r="F16" s="152"/>
      <c r="G16" s="7"/>
    </row>
    <row r="17" spans="2:7" ht="12.75">
      <c r="B17" s="14"/>
      <c r="C17" s="101"/>
      <c r="D17" s="131" t="s">
        <v>6</v>
      </c>
      <c r="E17" s="145" t="s">
        <v>7</v>
      </c>
      <c r="F17" s="153"/>
      <c r="G17" s="7"/>
    </row>
    <row r="18" spans="2:7" ht="12.75">
      <c r="B18" s="14"/>
      <c r="C18" s="101"/>
      <c r="D18" s="131" t="s">
        <v>8</v>
      </c>
      <c r="E18" s="145" t="s">
        <v>83</v>
      </c>
      <c r="F18" s="153"/>
      <c r="G18" s="7"/>
    </row>
    <row r="19" spans="2:7" ht="12.75">
      <c r="B19" s="14"/>
      <c r="C19" s="101"/>
      <c r="D19" s="216">
        <v>39172</v>
      </c>
      <c r="E19" s="146">
        <v>39082</v>
      </c>
      <c r="F19" s="154"/>
      <c r="G19" s="7"/>
    </row>
    <row r="20" spans="2:7" ht="12.75">
      <c r="B20" s="14"/>
      <c r="C20" s="101"/>
      <c r="D20" s="133" t="s">
        <v>9</v>
      </c>
      <c r="E20" s="148" t="s">
        <v>9</v>
      </c>
      <c r="F20" s="153"/>
      <c r="G20" s="7"/>
    </row>
    <row r="21" spans="2:7" ht="12.75">
      <c r="B21" s="14"/>
      <c r="C21" s="110" t="s">
        <v>10</v>
      </c>
      <c r="D21" s="207"/>
      <c r="E21" s="218"/>
      <c r="F21" s="219"/>
      <c r="G21" s="7"/>
    </row>
    <row r="22" spans="2:7" ht="12.75">
      <c r="B22" s="14"/>
      <c r="C22" s="202" t="s">
        <v>122</v>
      </c>
      <c r="D22" s="186"/>
      <c r="E22" s="106"/>
      <c r="F22" s="13"/>
      <c r="G22" s="7"/>
    </row>
    <row r="23" spans="2:11" ht="12.75">
      <c r="B23" s="14"/>
      <c r="C23" s="77" t="s">
        <v>11</v>
      </c>
      <c r="D23" s="184">
        <v>24772</v>
      </c>
      <c r="E23" s="169">
        <v>25540</v>
      </c>
      <c r="F23" s="17"/>
      <c r="G23" s="7"/>
      <c r="H23" s="15"/>
      <c r="I23" s="16"/>
      <c r="J23" s="16"/>
      <c r="K23" s="15"/>
    </row>
    <row r="24" spans="2:8" ht="12.75">
      <c r="B24" s="14"/>
      <c r="C24" s="105" t="s">
        <v>12</v>
      </c>
      <c r="D24" s="161">
        <v>21663</v>
      </c>
      <c r="E24" s="161">
        <v>21743</v>
      </c>
      <c r="F24" s="17"/>
      <c r="G24" s="7"/>
      <c r="H24" s="15"/>
    </row>
    <row r="25" spans="2:8" ht="12.75" hidden="1">
      <c r="B25" s="14"/>
      <c r="C25" s="106" t="s">
        <v>13</v>
      </c>
      <c r="D25" s="161"/>
      <c r="E25" s="161"/>
      <c r="F25" s="17"/>
      <c r="G25" s="7"/>
      <c r="H25" s="15"/>
    </row>
    <row r="26" spans="2:8" ht="12.75">
      <c r="B26" s="14"/>
      <c r="C26" s="106" t="s">
        <v>156</v>
      </c>
      <c r="D26" s="161">
        <v>2546</v>
      </c>
      <c r="E26" s="161">
        <v>2546</v>
      </c>
      <c r="F26" s="17"/>
      <c r="G26" s="7"/>
      <c r="H26" s="15"/>
    </row>
    <row r="27" spans="2:8" ht="12.75">
      <c r="B27" s="14"/>
      <c r="C27" s="106" t="s">
        <v>86</v>
      </c>
      <c r="D27" s="161">
        <v>4291</v>
      </c>
      <c r="E27" s="161">
        <v>4291</v>
      </c>
      <c r="F27" s="17"/>
      <c r="G27" s="7"/>
      <c r="H27" s="15"/>
    </row>
    <row r="28" spans="2:8" ht="12.75">
      <c r="B28" s="14"/>
      <c r="C28" s="106" t="s">
        <v>147</v>
      </c>
      <c r="D28" s="169">
        <v>46908</v>
      </c>
      <c r="E28" s="169">
        <v>47305</v>
      </c>
      <c r="F28" s="17"/>
      <c r="G28" s="7"/>
      <c r="H28" s="15"/>
    </row>
    <row r="29" spans="2:8" ht="12.75" hidden="1">
      <c r="B29" s="14"/>
      <c r="C29" s="106" t="s">
        <v>144</v>
      </c>
      <c r="D29" s="161"/>
      <c r="E29" s="161">
        <v>0</v>
      </c>
      <c r="F29" s="17"/>
      <c r="G29" s="7"/>
      <c r="H29" s="15"/>
    </row>
    <row r="30" spans="2:8" ht="12.75">
      <c r="B30" s="14"/>
      <c r="C30" s="106" t="s">
        <v>14</v>
      </c>
      <c r="D30" s="161">
        <v>250060</v>
      </c>
      <c r="E30" s="161">
        <v>248338</v>
      </c>
      <c r="F30" s="17"/>
      <c r="G30" s="7"/>
      <c r="H30" s="15"/>
    </row>
    <row r="31" spans="2:8" ht="12.75">
      <c r="B31" s="14"/>
      <c r="C31" s="106"/>
      <c r="D31" s="221">
        <f>SUM(D23:D30)</f>
        <v>350240</v>
      </c>
      <c r="E31" s="247">
        <f>SUM(E23:E30)</f>
        <v>349763</v>
      </c>
      <c r="F31" s="17"/>
      <c r="G31" s="7"/>
      <c r="H31" s="15"/>
    </row>
    <row r="32" spans="2:8" ht="12.75">
      <c r="B32" s="14"/>
      <c r="C32" s="106"/>
      <c r="D32" s="161"/>
      <c r="E32" s="17"/>
      <c r="F32" s="17"/>
      <c r="G32" s="7"/>
      <c r="H32" s="15"/>
    </row>
    <row r="33" spans="2:8" ht="12.75">
      <c r="B33" s="14"/>
      <c r="C33" s="203" t="s">
        <v>123</v>
      </c>
      <c r="D33" s="161"/>
      <c r="E33" s="17"/>
      <c r="F33" s="17"/>
      <c r="G33" s="7"/>
      <c r="H33" s="15"/>
    </row>
    <row r="34" spans="2:8" ht="12.75">
      <c r="B34" s="14"/>
      <c r="C34" s="106" t="s">
        <v>15</v>
      </c>
      <c r="D34" s="161">
        <v>152748</v>
      </c>
      <c r="E34" s="17">
        <v>138711</v>
      </c>
      <c r="F34" s="17"/>
      <c r="G34" s="7"/>
      <c r="H34" s="15"/>
    </row>
    <row r="35" spans="2:8" ht="12.75">
      <c r="B35" s="14"/>
      <c r="C35" s="106" t="s">
        <v>148</v>
      </c>
      <c r="D35" s="161">
        <v>40060</v>
      </c>
      <c r="E35" s="17">
        <v>31598</v>
      </c>
      <c r="F35" s="17"/>
      <c r="G35" s="7"/>
      <c r="H35" s="15"/>
    </row>
    <row r="36" spans="2:8" ht="12.75">
      <c r="B36" s="14"/>
      <c r="C36" s="106" t="s">
        <v>110</v>
      </c>
      <c r="D36" s="161">
        <v>1511</v>
      </c>
      <c r="E36" s="17">
        <v>3968</v>
      </c>
      <c r="F36" s="17"/>
      <c r="G36" s="7"/>
      <c r="H36" s="15"/>
    </row>
    <row r="37" spans="2:8" ht="12.75">
      <c r="B37" s="14"/>
      <c r="C37" s="106" t="s">
        <v>16</v>
      </c>
      <c r="D37" s="161">
        <v>8696</v>
      </c>
      <c r="E37" s="17">
        <v>7242</v>
      </c>
      <c r="F37" s="17"/>
      <c r="G37" s="7"/>
      <c r="H37" s="15"/>
    </row>
    <row r="38" spans="2:8" ht="12.75">
      <c r="B38" s="14"/>
      <c r="C38" s="106" t="s">
        <v>17</v>
      </c>
      <c r="D38" s="161">
        <v>261444</v>
      </c>
      <c r="E38" s="17">
        <v>258504</v>
      </c>
      <c r="F38" s="17"/>
      <c r="G38" s="7"/>
      <c r="H38" s="15"/>
    </row>
    <row r="39" spans="2:8" ht="12.75">
      <c r="B39" s="14"/>
      <c r="C39" s="106" t="s">
        <v>18</v>
      </c>
      <c r="D39" s="161">
        <v>26385</v>
      </c>
      <c r="E39" s="17">
        <v>31838</v>
      </c>
      <c r="F39" s="17"/>
      <c r="G39" s="7"/>
      <c r="H39" s="15"/>
    </row>
    <row r="40" spans="2:8" ht="12.75">
      <c r="B40" s="14"/>
      <c r="C40" s="106"/>
      <c r="D40" s="250">
        <f>SUM(D34:D39)</f>
        <v>490844</v>
      </c>
      <c r="E40" s="155">
        <f>SUM(E34:E39)</f>
        <v>471861</v>
      </c>
      <c r="F40" s="17"/>
      <c r="G40" s="7"/>
      <c r="H40" s="15"/>
    </row>
    <row r="41" spans="2:8" ht="12.75">
      <c r="B41" s="14"/>
      <c r="C41" s="186" t="s">
        <v>166</v>
      </c>
      <c r="D41" s="169">
        <v>16284</v>
      </c>
      <c r="E41" s="17">
        <v>0</v>
      </c>
      <c r="F41" s="17"/>
      <c r="G41" s="7"/>
      <c r="H41" s="15"/>
    </row>
    <row r="42" spans="2:8" ht="12.75">
      <c r="B42" s="14"/>
      <c r="C42" s="106"/>
      <c r="D42" s="221">
        <f>SUM(D40:D41)</f>
        <v>507128</v>
      </c>
      <c r="E42" s="221">
        <f>SUM(E40:E41)</f>
        <v>471861</v>
      </c>
      <c r="F42" s="17"/>
      <c r="G42" s="7"/>
      <c r="H42" s="15"/>
    </row>
    <row r="43" spans="2:8" ht="13.5" thickBot="1">
      <c r="B43" s="14"/>
      <c r="C43" s="107" t="s">
        <v>127</v>
      </c>
      <c r="D43" s="178">
        <f>+D31+D42</f>
        <v>857368</v>
      </c>
      <c r="E43" s="178">
        <f>+E31+E42</f>
        <v>821624</v>
      </c>
      <c r="F43" s="17"/>
      <c r="G43" s="7"/>
      <c r="H43" s="15"/>
    </row>
    <row r="44" spans="2:7" ht="13.5" thickTop="1">
      <c r="B44" s="14"/>
      <c r="C44" s="77"/>
      <c r="D44" s="180"/>
      <c r="E44" s="12"/>
      <c r="F44" s="13"/>
      <c r="G44" s="7"/>
    </row>
    <row r="45" spans="2:7" ht="12.75">
      <c r="B45" s="14"/>
      <c r="C45" s="77"/>
      <c r="D45" s="180"/>
      <c r="E45" s="12"/>
      <c r="F45" s="13"/>
      <c r="G45" s="7"/>
    </row>
    <row r="46" spans="2:7" ht="12.75">
      <c r="B46" s="14"/>
      <c r="C46" s="75" t="s">
        <v>19</v>
      </c>
      <c r="D46" s="205"/>
      <c r="E46" s="119"/>
      <c r="F46" s="17"/>
      <c r="G46" s="7"/>
    </row>
    <row r="47" spans="2:7" ht="12.75">
      <c r="B47" s="14"/>
      <c r="C47" s="202" t="s">
        <v>124</v>
      </c>
      <c r="D47" s="186"/>
      <c r="E47" s="206"/>
      <c r="F47" s="17"/>
      <c r="G47" s="7"/>
    </row>
    <row r="48" spans="2:8" ht="12.75" hidden="1">
      <c r="B48" s="14"/>
      <c r="C48" s="77" t="s">
        <v>121</v>
      </c>
      <c r="D48" s="184">
        <v>0</v>
      </c>
      <c r="E48" s="156">
        <v>0</v>
      </c>
      <c r="F48" s="17"/>
      <c r="G48" s="7"/>
      <c r="H48" s="15"/>
    </row>
    <row r="49" spans="2:8" ht="12.75">
      <c r="B49" s="14"/>
      <c r="C49" s="105" t="s">
        <v>112</v>
      </c>
      <c r="D49" s="162">
        <v>2077</v>
      </c>
      <c r="E49" s="156">
        <v>2077</v>
      </c>
      <c r="F49" s="17"/>
      <c r="G49" s="7"/>
      <c r="H49" s="15"/>
    </row>
    <row r="50" spans="2:8" ht="12.75" hidden="1">
      <c r="B50" s="14"/>
      <c r="C50" s="105"/>
      <c r="D50" s="222">
        <f>SUM(D48:D49)</f>
        <v>2077</v>
      </c>
      <c r="E50" s="221">
        <f>SUM(E48:E49)</f>
        <v>2077</v>
      </c>
      <c r="F50" s="17"/>
      <c r="G50" s="7"/>
      <c r="H50" s="15"/>
    </row>
    <row r="51" spans="2:8" ht="12.75">
      <c r="B51" s="14"/>
      <c r="C51" s="105"/>
      <c r="D51" s="161"/>
      <c r="E51" s="17"/>
      <c r="F51" s="17"/>
      <c r="G51" s="7"/>
      <c r="H51" s="15"/>
    </row>
    <row r="52" spans="2:8" ht="12.75">
      <c r="B52" s="14"/>
      <c r="C52" s="204" t="s">
        <v>125</v>
      </c>
      <c r="D52" s="161"/>
      <c r="E52" s="17"/>
      <c r="F52" s="17"/>
      <c r="G52" s="7"/>
      <c r="H52" s="15"/>
    </row>
    <row r="53" spans="2:8" ht="12.75">
      <c r="B53" s="14"/>
      <c r="C53" s="105" t="s">
        <v>111</v>
      </c>
      <c r="D53" s="161">
        <v>202895</v>
      </c>
      <c r="E53" s="17">
        <v>214386</v>
      </c>
      <c r="F53" s="17"/>
      <c r="G53" s="7"/>
      <c r="H53" s="15"/>
    </row>
    <row r="54" spans="2:8" ht="12.75">
      <c r="B54" s="14"/>
      <c r="C54" s="105" t="s">
        <v>20</v>
      </c>
      <c r="D54" s="161">
        <f>84676+1</f>
        <v>84677</v>
      </c>
      <c r="E54" s="17">
        <v>78722</v>
      </c>
      <c r="F54" s="17"/>
      <c r="G54" s="7"/>
      <c r="H54" s="15"/>
    </row>
    <row r="55" spans="2:11" ht="12.75" customHeight="1">
      <c r="B55" s="14"/>
      <c r="C55" s="105" t="s">
        <v>109</v>
      </c>
      <c r="D55" s="161">
        <v>130276</v>
      </c>
      <c r="E55" s="17">
        <v>108576</v>
      </c>
      <c r="F55" s="17"/>
      <c r="G55" s="7"/>
      <c r="H55" s="15"/>
      <c r="K55" s="18"/>
    </row>
    <row r="56" spans="2:8" ht="12.75" hidden="1">
      <c r="B56" s="14"/>
      <c r="C56" s="105" t="s">
        <v>21</v>
      </c>
      <c r="D56" s="161">
        <v>0</v>
      </c>
      <c r="E56" s="17">
        <v>0</v>
      </c>
      <c r="F56" s="17"/>
      <c r="G56" s="7"/>
      <c r="H56" s="15"/>
    </row>
    <row r="57" spans="2:8" ht="12.75" customHeight="1">
      <c r="B57" s="14"/>
      <c r="C57" s="105" t="s">
        <v>78</v>
      </c>
      <c r="D57" s="161">
        <v>238</v>
      </c>
      <c r="E57" s="17">
        <v>3180</v>
      </c>
      <c r="F57" s="17"/>
      <c r="G57" s="7"/>
      <c r="H57" s="15"/>
    </row>
    <row r="58" spans="2:8" ht="12.75" hidden="1">
      <c r="B58" s="14"/>
      <c r="C58" s="105" t="s">
        <v>22</v>
      </c>
      <c r="D58" s="161"/>
      <c r="E58" s="17">
        <v>0</v>
      </c>
      <c r="F58" s="17"/>
      <c r="G58" s="7"/>
      <c r="H58" s="15"/>
    </row>
    <row r="59" spans="2:8" ht="12.75">
      <c r="B59" s="14"/>
      <c r="C59" s="105" t="s">
        <v>75</v>
      </c>
      <c r="D59" s="161">
        <v>83141</v>
      </c>
      <c r="E59" s="17">
        <v>82130</v>
      </c>
      <c r="F59" s="17"/>
      <c r="G59" s="7"/>
      <c r="H59" s="15"/>
    </row>
    <row r="60" spans="2:8" ht="12.75">
      <c r="B60" s="14"/>
      <c r="C60" s="105"/>
      <c r="D60" s="250">
        <f>SUM(D53:D59)</f>
        <v>501227</v>
      </c>
      <c r="E60" s="250">
        <f>SUM(E53:E59)</f>
        <v>486994</v>
      </c>
      <c r="F60" s="17"/>
      <c r="G60" s="7"/>
      <c r="H60" s="15"/>
    </row>
    <row r="61" spans="2:8" ht="12.75">
      <c r="B61" s="14"/>
      <c r="C61" s="77" t="s">
        <v>167</v>
      </c>
      <c r="D61" s="169">
        <v>16284</v>
      </c>
      <c r="E61" s="169">
        <v>0</v>
      </c>
      <c r="F61" s="17"/>
      <c r="G61" s="7"/>
      <c r="H61" s="15"/>
    </row>
    <row r="62" spans="2:8" ht="12.75">
      <c r="B62" s="14"/>
      <c r="C62" s="77"/>
      <c r="D62" s="221">
        <f>SUM(D60:D61)</f>
        <v>517511</v>
      </c>
      <c r="E62" s="221">
        <f>SUM(E60:E61)</f>
        <v>486994</v>
      </c>
      <c r="F62" s="17"/>
      <c r="G62" s="7"/>
      <c r="H62" s="15"/>
    </row>
    <row r="63" spans="2:8" ht="12.75">
      <c r="B63" s="14"/>
      <c r="C63" s="75" t="s">
        <v>128</v>
      </c>
      <c r="D63" s="201">
        <f>+D50+D62</f>
        <v>519588</v>
      </c>
      <c r="E63" s="208">
        <f>+E50+E62</f>
        <v>489071</v>
      </c>
      <c r="F63" s="19"/>
      <c r="G63" s="7"/>
      <c r="H63" s="15"/>
    </row>
    <row r="64" spans="2:7" ht="12.75">
      <c r="B64" s="14"/>
      <c r="C64" s="77"/>
      <c r="D64" s="180"/>
      <c r="E64" s="12"/>
      <c r="F64" s="13"/>
      <c r="G64" s="7"/>
    </row>
    <row r="65" spans="2:7" ht="12.75">
      <c r="B65" s="14"/>
      <c r="C65" s="77"/>
      <c r="D65" s="180"/>
      <c r="E65" s="12"/>
      <c r="F65" s="13"/>
      <c r="G65" s="7"/>
    </row>
    <row r="66" spans="2:7" ht="12.75">
      <c r="B66" s="14"/>
      <c r="C66" s="75" t="s">
        <v>23</v>
      </c>
      <c r="D66" s="180"/>
      <c r="E66" s="12"/>
      <c r="F66" s="13"/>
      <c r="G66" s="7"/>
    </row>
    <row r="67" spans="2:7" ht="12.75">
      <c r="B67" s="14"/>
      <c r="C67" s="75" t="s">
        <v>137</v>
      </c>
      <c r="D67" s="180"/>
      <c r="E67" s="12"/>
      <c r="F67" s="13"/>
      <c r="G67" s="7"/>
    </row>
    <row r="68" spans="2:8" ht="12.75">
      <c r="B68" s="14"/>
      <c r="C68" s="105" t="s">
        <v>24</v>
      </c>
      <c r="D68" s="177">
        <v>110566</v>
      </c>
      <c r="E68" s="155">
        <v>109274</v>
      </c>
      <c r="F68" s="17"/>
      <c r="G68" s="7"/>
      <c r="H68" s="15"/>
    </row>
    <row r="69" spans="2:8" ht="12.75">
      <c r="B69" s="14"/>
      <c r="C69" s="105" t="s">
        <v>25</v>
      </c>
      <c r="D69" s="161">
        <v>28279</v>
      </c>
      <c r="E69" s="17">
        <v>27000</v>
      </c>
      <c r="F69" s="17"/>
      <c r="G69" s="7"/>
      <c r="H69" s="15"/>
    </row>
    <row r="70" spans="2:8" ht="12.75">
      <c r="B70" s="14"/>
      <c r="C70" s="105" t="s">
        <v>26</v>
      </c>
      <c r="D70" s="161">
        <v>5250</v>
      </c>
      <c r="E70" s="161">
        <v>5249</v>
      </c>
      <c r="F70" s="17"/>
      <c r="G70" s="7"/>
      <c r="H70" s="15"/>
    </row>
    <row r="71" spans="2:8" ht="12.75" hidden="1">
      <c r="B71" s="14"/>
      <c r="C71" s="105" t="s">
        <v>104</v>
      </c>
      <c r="D71" s="161">
        <v>0</v>
      </c>
      <c r="E71" s="161">
        <v>0</v>
      </c>
      <c r="F71" s="17"/>
      <c r="G71" s="7"/>
      <c r="H71" s="15"/>
    </row>
    <row r="72" spans="2:8" ht="12.75">
      <c r="B72" s="14"/>
      <c r="C72" s="105" t="s">
        <v>113</v>
      </c>
      <c r="D72" s="161">
        <v>154278</v>
      </c>
      <c r="E72" s="161">
        <v>150105</v>
      </c>
      <c r="F72" s="17"/>
      <c r="G72" s="7"/>
      <c r="H72" s="15"/>
    </row>
    <row r="73" spans="2:8" ht="12.75">
      <c r="B73" s="14"/>
      <c r="C73" s="105" t="s">
        <v>157</v>
      </c>
      <c r="D73" s="161">
        <v>0</v>
      </c>
      <c r="E73" s="161">
        <v>2393</v>
      </c>
      <c r="F73" s="17"/>
      <c r="G73" s="7"/>
      <c r="H73" s="15"/>
    </row>
    <row r="74" spans="2:8" ht="12.75">
      <c r="B74" s="14"/>
      <c r="C74" s="105"/>
      <c r="D74" s="208">
        <f>SUM(D68:D73)</f>
        <v>298373</v>
      </c>
      <c r="E74" s="248">
        <f>SUM(E68:E73)</f>
        <v>294021</v>
      </c>
      <c r="F74" s="19"/>
      <c r="G74" s="7"/>
      <c r="H74" s="15"/>
    </row>
    <row r="75" spans="2:7" ht="6" customHeight="1">
      <c r="B75" s="14"/>
      <c r="C75" s="77"/>
      <c r="D75" s="209"/>
      <c r="E75" s="190"/>
      <c r="F75" s="13"/>
      <c r="G75" s="7"/>
    </row>
    <row r="76" spans="2:8" ht="12.75">
      <c r="B76" s="14"/>
      <c r="C76" s="75" t="s">
        <v>126</v>
      </c>
      <c r="D76" s="234">
        <v>39407</v>
      </c>
      <c r="E76" s="233">
        <v>38160</v>
      </c>
      <c r="F76" s="115"/>
      <c r="G76" s="7"/>
      <c r="H76" s="15"/>
    </row>
    <row r="77" spans="2:8" ht="12.75">
      <c r="B77" s="14"/>
      <c r="C77" s="75" t="s">
        <v>143</v>
      </c>
      <c r="D77" s="210">
        <v>0</v>
      </c>
      <c r="E77" s="211">
        <v>372</v>
      </c>
      <c r="F77" s="115"/>
      <c r="G77" s="7"/>
      <c r="H77" s="15"/>
    </row>
    <row r="78" spans="2:7" ht="6" customHeight="1">
      <c r="B78" s="14"/>
      <c r="C78" s="104"/>
      <c r="D78" s="180"/>
      <c r="E78" s="233"/>
      <c r="F78" s="115"/>
      <c r="G78" s="7"/>
    </row>
    <row r="79" spans="2:7" ht="12" customHeight="1">
      <c r="B79" s="14"/>
      <c r="C79" s="104" t="s">
        <v>129</v>
      </c>
      <c r="D79" s="210">
        <f>+D74+D76+D77</f>
        <v>337780</v>
      </c>
      <c r="E79" s="211">
        <f>+E74+E76+E77</f>
        <v>332553</v>
      </c>
      <c r="F79" s="115"/>
      <c r="G79" s="7"/>
    </row>
    <row r="80" spans="2:8" ht="13.5" thickBot="1">
      <c r="B80" s="14"/>
      <c r="C80" s="104" t="s">
        <v>130</v>
      </c>
      <c r="D80" s="179">
        <f>+D63+D79</f>
        <v>857368</v>
      </c>
      <c r="E80" s="157">
        <f>+E63+E79</f>
        <v>821624</v>
      </c>
      <c r="F80" s="19"/>
      <c r="G80" s="7"/>
      <c r="H80" s="15"/>
    </row>
    <row r="81" spans="2:7" ht="13.5" thickTop="1">
      <c r="B81" s="14"/>
      <c r="C81" s="77"/>
      <c r="D81" s="180"/>
      <c r="E81" s="12"/>
      <c r="F81" s="13"/>
      <c r="G81" s="7"/>
    </row>
    <row r="82" spans="2:7" ht="13.5" thickBot="1">
      <c r="B82" s="14"/>
      <c r="C82" s="21" t="s">
        <v>27</v>
      </c>
      <c r="D82" s="181">
        <f>+D74/D68</f>
        <v>2.6985963135141002</v>
      </c>
      <c r="E82" s="22">
        <f>+E74/E68</f>
        <v>2.690676647692955</v>
      </c>
      <c r="F82" s="116"/>
      <c r="G82" s="7"/>
    </row>
    <row r="83" spans="2:7" ht="13.5" thickTop="1">
      <c r="B83" s="14"/>
      <c r="C83" s="108"/>
      <c r="D83" s="117"/>
      <c r="E83" s="117"/>
      <c r="F83" s="118"/>
      <c r="G83" s="7"/>
    </row>
    <row r="84" spans="2:7" ht="13.5" thickBot="1">
      <c r="B84" s="23"/>
      <c r="C84" s="56"/>
      <c r="D84" s="89"/>
      <c r="E84" s="89"/>
      <c r="F84" s="89"/>
      <c r="G84" s="25"/>
    </row>
    <row r="85" spans="3:7" ht="12.75">
      <c r="C85" s="12"/>
      <c r="D85" s="12"/>
      <c r="E85" s="12"/>
      <c r="F85" s="12"/>
      <c r="G85" s="12"/>
    </row>
    <row r="87" ht="12.75">
      <c r="D87" s="16"/>
    </row>
    <row r="88" spans="4:6" ht="12.75">
      <c r="D88" s="16"/>
      <c r="E88" s="15"/>
      <c r="F88" s="15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 horizontalCentered="1"/>
  <pageMargins left="0.38" right="0.75" top="0.55" bottom="0.36" header="0.53" footer="0.1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zoomScaleSheetLayoutView="75" workbookViewId="0" topLeftCell="A17">
      <selection activeCell="F54" sqref="F54"/>
    </sheetView>
  </sheetViews>
  <sheetFormatPr defaultColWidth="9.140625" defaultRowHeight="14.25"/>
  <cols>
    <col min="1" max="1" width="2.140625" style="29" customWidth="1"/>
    <col min="2" max="2" width="3.57421875" style="29" customWidth="1"/>
    <col min="3" max="3" width="65.57421875" style="29" customWidth="1"/>
    <col min="4" max="4" width="24.57421875" style="1" customWidth="1"/>
    <col min="5" max="5" width="23.8515625" style="1" customWidth="1"/>
    <col min="6" max="6" width="24.00390625" style="1" customWidth="1"/>
    <col min="7" max="7" width="22.57421875" style="1" customWidth="1"/>
    <col min="8" max="8" width="3.8515625" style="29" customWidth="1"/>
    <col min="9" max="9" width="9.57421875" style="29" customWidth="1"/>
    <col min="10" max="10" width="11.57421875" style="29" bestFit="1" customWidth="1"/>
    <col min="11" max="16384" width="9.57421875" style="29" customWidth="1"/>
  </cols>
  <sheetData>
    <row r="1" ht="15.75">
      <c r="G1" s="163"/>
    </row>
    <row r="2" ht="13.5" thickBot="1"/>
    <row r="3" spans="1:8" ht="12.75">
      <c r="A3" s="26"/>
      <c r="B3" s="27"/>
      <c r="C3" s="27"/>
      <c r="D3" s="140"/>
      <c r="E3" s="140"/>
      <c r="F3" s="140"/>
      <c r="G3" s="140"/>
      <c r="H3" s="28"/>
    </row>
    <row r="4" spans="1:8" ht="15">
      <c r="A4" s="30"/>
      <c r="B4" s="31"/>
      <c r="C4" s="31"/>
      <c r="D4" s="12"/>
      <c r="E4" s="12"/>
      <c r="F4" s="12"/>
      <c r="G4" s="164"/>
      <c r="H4" s="32"/>
    </row>
    <row r="5" spans="1:8" ht="15">
      <c r="A5" s="30"/>
      <c r="B5" s="31"/>
      <c r="C5" s="31"/>
      <c r="D5" s="12"/>
      <c r="E5" s="12"/>
      <c r="F5" s="12"/>
      <c r="G5" s="165"/>
      <c r="H5" s="32"/>
    </row>
    <row r="6" spans="1:8" ht="12.75">
      <c r="A6" s="30"/>
      <c r="B6" s="31"/>
      <c r="C6" s="31"/>
      <c r="D6" s="12"/>
      <c r="E6" s="12"/>
      <c r="F6" s="12"/>
      <c r="G6" s="12"/>
      <c r="H6" s="32"/>
    </row>
    <row r="7" spans="1:8" ht="21" customHeight="1">
      <c r="A7" s="30"/>
      <c r="B7" s="286"/>
      <c r="C7" s="284"/>
      <c r="D7" s="284"/>
      <c r="E7" s="284"/>
      <c r="F7" s="284"/>
      <c r="G7" s="284"/>
      <c r="H7" s="33"/>
    </row>
    <row r="8" spans="1:8" s="35" customFormat="1" ht="12">
      <c r="A8" s="94"/>
      <c r="B8" s="285" t="str">
        <f>'BS'!C6</f>
        <v>(Company No : 363984-X)</v>
      </c>
      <c r="C8" s="285"/>
      <c r="D8" s="285"/>
      <c r="E8" s="285"/>
      <c r="F8" s="285"/>
      <c r="G8" s="285"/>
      <c r="H8" s="34"/>
    </row>
    <row r="9" spans="1:8" s="35" customFormat="1" ht="12.75">
      <c r="A9" s="94"/>
      <c r="B9" s="281" t="s">
        <v>0</v>
      </c>
      <c r="C9" s="284"/>
      <c r="D9" s="284"/>
      <c r="E9" s="284"/>
      <c r="F9" s="284"/>
      <c r="G9" s="284"/>
      <c r="H9" s="36"/>
    </row>
    <row r="10" spans="1:8" ht="9" customHeight="1">
      <c r="A10" s="30"/>
      <c r="B10" s="31"/>
      <c r="C10" s="31"/>
      <c r="D10" s="12"/>
      <c r="E10" s="12"/>
      <c r="F10" s="12"/>
      <c r="G10" s="12"/>
      <c r="H10" s="32"/>
    </row>
    <row r="11" spans="1:8" s="38" customFormat="1" ht="12.75">
      <c r="A11" s="11"/>
      <c r="B11" s="280" t="s">
        <v>2</v>
      </c>
      <c r="C11" s="280"/>
      <c r="D11" s="280"/>
      <c r="E11" s="280"/>
      <c r="F11" s="280"/>
      <c r="G11" s="280"/>
      <c r="H11" s="37"/>
    </row>
    <row r="12" spans="1:8" s="38" customFormat="1" ht="12.75">
      <c r="A12" s="11"/>
      <c r="B12" s="280" t="str">
        <f>'BS'!C10</f>
        <v>For The Year Ended 31 March 2007</v>
      </c>
      <c r="C12" s="280"/>
      <c r="D12" s="280"/>
      <c r="E12" s="280"/>
      <c r="F12" s="280"/>
      <c r="G12" s="280"/>
      <c r="H12" s="37"/>
    </row>
    <row r="13" spans="1:8" s="40" customFormat="1" ht="12.75" customHeight="1">
      <c r="A13" s="95"/>
      <c r="B13" s="281" t="s">
        <v>43</v>
      </c>
      <c r="C13" s="281"/>
      <c r="D13" s="281"/>
      <c r="E13" s="281"/>
      <c r="F13" s="281"/>
      <c r="G13" s="281"/>
      <c r="H13" s="39"/>
    </row>
    <row r="14" spans="1:8" s="40" customFormat="1" ht="12.75">
      <c r="A14" s="95"/>
      <c r="B14" s="8"/>
      <c r="C14" s="10"/>
      <c r="D14" s="141"/>
      <c r="E14" s="141"/>
      <c r="F14" s="141"/>
      <c r="G14" s="141"/>
      <c r="H14" s="39"/>
    </row>
    <row r="15" spans="1:8" s="43" customFormat="1" ht="21" customHeight="1">
      <c r="A15" s="96"/>
      <c r="B15" s="220"/>
      <c r="C15" s="68" t="s">
        <v>28</v>
      </c>
      <c r="D15" s="142"/>
      <c r="E15" s="142"/>
      <c r="F15" s="142"/>
      <c r="G15" s="166"/>
      <c r="H15" s="42"/>
    </row>
    <row r="16" spans="1:8" ht="10.5" customHeight="1">
      <c r="A16" s="30"/>
      <c r="B16" s="31"/>
      <c r="C16" s="31"/>
      <c r="D16" s="12"/>
      <c r="E16" s="12"/>
      <c r="F16" s="12"/>
      <c r="G16" s="12"/>
      <c r="H16" s="32"/>
    </row>
    <row r="17" spans="1:8" ht="16.5" customHeight="1">
      <c r="A17" s="30"/>
      <c r="B17" s="51"/>
      <c r="C17" s="100"/>
      <c r="D17" s="143" t="s">
        <v>29</v>
      </c>
      <c r="E17" s="167"/>
      <c r="F17" s="287" t="s">
        <v>30</v>
      </c>
      <c r="G17" s="288"/>
      <c r="H17" s="37"/>
    </row>
    <row r="18" spans="1:8" ht="12.75">
      <c r="A18" s="30"/>
      <c r="B18" s="31"/>
      <c r="C18" s="44" t="s">
        <v>38</v>
      </c>
      <c r="D18" s="144" t="s">
        <v>31</v>
      </c>
      <c r="E18" s="212" t="s">
        <v>33</v>
      </c>
      <c r="F18" s="168" t="s">
        <v>32</v>
      </c>
      <c r="G18" s="168" t="s">
        <v>33</v>
      </c>
      <c r="H18" s="37"/>
    </row>
    <row r="19" spans="1:8" ht="12.75">
      <c r="A19" s="30"/>
      <c r="B19" s="31"/>
      <c r="C19" s="44"/>
      <c r="D19" s="144" t="s">
        <v>34</v>
      </c>
      <c r="E19" s="144" t="s">
        <v>35</v>
      </c>
      <c r="F19" s="145" t="s">
        <v>34</v>
      </c>
      <c r="G19" s="145" t="s">
        <v>35</v>
      </c>
      <c r="H19" s="37"/>
    </row>
    <row r="20" spans="1:8" ht="12.75">
      <c r="A20" s="30"/>
      <c r="B20" s="31"/>
      <c r="C20" s="44"/>
      <c r="D20" s="144" t="s">
        <v>158</v>
      </c>
      <c r="E20" s="144" t="str">
        <f>D20</f>
        <v>1st Quarter</v>
      </c>
      <c r="F20" s="145" t="s">
        <v>36</v>
      </c>
      <c r="G20" s="145" t="s">
        <v>37</v>
      </c>
      <c r="H20" s="37"/>
    </row>
    <row r="21" spans="1:8" ht="12.75">
      <c r="A21" s="30"/>
      <c r="B21" s="31"/>
      <c r="C21" s="44"/>
      <c r="D21" s="132">
        <v>39172</v>
      </c>
      <c r="E21" s="132">
        <v>38807</v>
      </c>
      <c r="F21" s="146">
        <f>D21</f>
        <v>39172</v>
      </c>
      <c r="G21" s="146">
        <f>E21</f>
        <v>38807</v>
      </c>
      <c r="H21" s="37"/>
    </row>
    <row r="22" spans="1:8" ht="12.75">
      <c r="A22" s="30"/>
      <c r="B22" s="31"/>
      <c r="C22" s="44"/>
      <c r="D22" s="147" t="s">
        <v>9</v>
      </c>
      <c r="E22" s="147" t="s">
        <v>9</v>
      </c>
      <c r="F22" s="148" t="s">
        <v>9</v>
      </c>
      <c r="G22" s="148" t="s">
        <v>9</v>
      </c>
      <c r="H22" s="37"/>
    </row>
    <row r="23" spans="1:8" ht="12.75">
      <c r="A23" s="30"/>
      <c r="B23" s="31"/>
      <c r="C23" s="44"/>
      <c r="D23" s="186"/>
      <c r="E23" s="213"/>
      <c r="F23" s="120"/>
      <c r="G23" s="120"/>
      <c r="H23" s="32"/>
    </row>
    <row r="24" spans="1:8" ht="12.75">
      <c r="A24" s="30"/>
      <c r="B24" s="31"/>
      <c r="C24" s="251" t="s">
        <v>168</v>
      </c>
      <c r="D24" s="186"/>
      <c r="E24" s="77"/>
      <c r="F24" s="105"/>
      <c r="G24" s="105"/>
      <c r="H24" s="32"/>
    </row>
    <row r="25" spans="1:8" ht="12.75" customHeight="1">
      <c r="A25" s="30"/>
      <c r="B25" s="90"/>
      <c r="C25" s="44" t="s">
        <v>115</v>
      </c>
      <c r="D25" s="184">
        <f>F25</f>
        <v>47215</v>
      </c>
      <c r="E25" s="182">
        <v>50546</v>
      </c>
      <c r="F25" s="169">
        <v>47215</v>
      </c>
      <c r="G25" s="47">
        <v>50546</v>
      </c>
      <c r="H25" s="48"/>
    </row>
    <row r="26" spans="1:8" ht="12.75" customHeight="1">
      <c r="A26" s="30"/>
      <c r="B26" s="90"/>
      <c r="C26" s="44" t="s">
        <v>114</v>
      </c>
      <c r="D26" s="185">
        <f>F26</f>
        <v>-29251</v>
      </c>
      <c r="E26" s="183">
        <v>-35574</v>
      </c>
      <c r="F26" s="171">
        <v>-29251</v>
      </c>
      <c r="G26" s="111">
        <v>-35574</v>
      </c>
      <c r="H26" s="50"/>
    </row>
    <row r="27" spans="1:8" ht="12.75" customHeight="1">
      <c r="A27" s="30"/>
      <c r="B27" s="90"/>
      <c r="C27" s="101" t="s">
        <v>79</v>
      </c>
      <c r="D27" s="187">
        <f>SUM(D25:D26)</f>
        <v>17964</v>
      </c>
      <c r="E27" s="187">
        <f>SUM(E25:E26)</f>
        <v>14972</v>
      </c>
      <c r="F27" s="170">
        <f>SUM(F25:F26)</f>
        <v>17964</v>
      </c>
      <c r="G27" s="235">
        <f>SUM(G25:G26)</f>
        <v>14972</v>
      </c>
      <c r="H27" s="48"/>
    </row>
    <row r="28" spans="1:8" ht="12.75" customHeight="1">
      <c r="A28" s="30"/>
      <c r="B28" s="90"/>
      <c r="C28" s="44" t="s">
        <v>77</v>
      </c>
      <c r="D28" s="184">
        <f>F28</f>
        <v>4133</v>
      </c>
      <c r="E28" s="182">
        <v>2360</v>
      </c>
      <c r="F28" s="169">
        <v>4133</v>
      </c>
      <c r="G28" s="47">
        <v>2360</v>
      </c>
      <c r="H28" s="50"/>
    </row>
    <row r="29" spans="1:8" ht="12.75" customHeight="1">
      <c r="A29" s="30"/>
      <c r="B29" s="90"/>
      <c r="C29" s="102" t="s">
        <v>80</v>
      </c>
      <c r="D29" s="185">
        <f>F29</f>
        <v>-13137</v>
      </c>
      <c r="E29" s="185">
        <v>-14296</v>
      </c>
      <c r="F29" s="171">
        <v>-13137</v>
      </c>
      <c r="G29" s="171">
        <v>-14296</v>
      </c>
      <c r="H29" s="48"/>
    </row>
    <row r="30" spans="1:8" ht="12.75" customHeight="1">
      <c r="A30" s="30"/>
      <c r="B30" s="90"/>
      <c r="C30" s="101" t="s">
        <v>116</v>
      </c>
      <c r="D30" s="187">
        <f>SUM(D27:D29)</f>
        <v>8960</v>
      </c>
      <c r="E30" s="187">
        <f>SUM(E27:E29)</f>
        <v>3036</v>
      </c>
      <c r="F30" s="170">
        <f>SUM(F27:F29)</f>
        <v>8960</v>
      </c>
      <c r="G30" s="235">
        <f>SUM(G27:G29)</f>
        <v>3036</v>
      </c>
      <c r="H30" s="50"/>
    </row>
    <row r="31" spans="1:8" ht="12.75" customHeight="1">
      <c r="A31" s="30"/>
      <c r="B31" s="90"/>
      <c r="C31" s="44" t="s">
        <v>81</v>
      </c>
      <c r="D31" s="184">
        <f>+F31</f>
        <v>4307</v>
      </c>
      <c r="E31" s="184">
        <v>1914</v>
      </c>
      <c r="F31" s="169">
        <v>4307</v>
      </c>
      <c r="G31" s="169">
        <v>1914</v>
      </c>
      <c r="H31" s="48"/>
    </row>
    <row r="32" spans="1:8" ht="12.75" customHeight="1">
      <c r="A32" s="30"/>
      <c r="B32" s="90"/>
      <c r="C32" s="44" t="s">
        <v>146</v>
      </c>
      <c r="D32" s="184">
        <f>+F32</f>
        <v>-3998</v>
      </c>
      <c r="E32" s="184">
        <v>-1181</v>
      </c>
      <c r="F32" s="169">
        <v>-3998</v>
      </c>
      <c r="G32" s="169">
        <v>-1181</v>
      </c>
      <c r="H32" s="50"/>
    </row>
    <row r="33" spans="1:8" ht="12.75" customHeight="1" hidden="1">
      <c r="A33" s="30"/>
      <c r="B33" s="90"/>
      <c r="C33" s="44" t="s">
        <v>145</v>
      </c>
      <c r="D33" s="184"/>
      <c r="E33" s="184">
        <v>0</v>
      </c>
      <c r="F33" s="169"/>
      <c r="G33" s="169">
        <v>0</v>
      </c>
      <c r="H33" s="50"/>
    </row>
    <row r="34" spans="1:8" ht="12.75" customHeight="1">
      <c r="A34" s="30"/>
      <c r="B34" s="90"/>
      <c r="C34" s="44" t="s">
        <v>76</v>
      </c>
      <c r="D34" s="185">
        <f>+F34</f>
        <v>-988</v>
      </c>
      <c r="E34" s="185">
        <v>-501</v>
      </c>
      <c r="F34" s="171">
        <v>-988</v>
      </c>
      <c r="G34" s="171">
        <v>-501</v>
      </c>
      <c r="H34" s="50"/>
    </row>
    <row r="35" spans="1:8" ht="12.75" customHeight="1">
      <c r="A35" s="30"/>
      <c r="B35" s="90"/>
      <c r="C35" s="101" t="s">
        <v>82</v>
      </c>
      <c r="D35" s="187">
        <f>SUM(D30:D34)</f>
        <v>8281</v>
      </c>
      <c r="E35" s="187">
        <f>SUM(E30:E34)</f>
        <v>3268</v>
      </c>
      <c r="F35" s="170">
        <f>SUM(F30:F34)</f>
        <v>8281</v>
      </c>
      <c r="G35" s="170">
        <f>SUM(G30:G34)</f>
        <v>3268</v>
      </c>
      <c r="H35" s="50"/>
    </row>
    <row r="36" spans="1:8" ht="12.75" customHeight="1">
      <c r="A36" s="30"/>
      <c r="B36" s="90"/>
      <c r="C36" s="44" t="s">
        <v>39</v>
      </c>
      <c r="D36" s="185">
        <f>+F36</f>
        <v>-2861</v>
      </c>
      <c r="E36" s="185">
        <v>-1424</v>
      </c>
      <c r="F36" s="171">
        <v>-2861</v>
      </c>
      <c r="G36" s="253">
        <v>-1424</v>
      </c>
      <c r="H36" s="50"/>
    </row>
    <row r="37" spans="1:8" ht="12.75" customHeight="1" hidden="1">
      <c r="A37" s="30"/>
      <c r="B37" s="90"/>
      <c r="C37" s="110" t="s">
        <v>169</v>
      </c>
      <c r="D37" s="235">
        <f>SUM(D35:D36)</f>
        <v>5420</v>
      </c>
      <c r="E37" s="252">
        <f>SUM(E35:E36)</f>
        <v>1844</v>
      </c>
      <c r="F37" s="235">
        <f>SUM(F35:F36)</f>
        <v>5420</v>
      </c>
      <c r="G37" s="235">
        <f>SUM(G35:G36)</f>
        <v>1844</v>
      </c>
      <c r="H37" s="50"/>
    </row>
    <row r="38" spans="1:8" ht="12.75" customHeight="1" hidden="1">
      <c r="A38" s="30"/>
      <c r="B38" s="90"/>
      <c r="C38" s="110"/>
      <c r="D38" s="187"/>
      <c r="E38" s="170"/>
      <c r="F38" s="170"/>
      <c r="G38" s="170"/>
      <c r="H38" s="50"/>
    </row>
    <row r="39" spans="1:8" ht="12.75" customHeight="1" hidden="1">
      <c r="A39" s="30"/>
      <c r="B39" s="90"/>
      <c r="C39" s="236" t="s">
        <v>170</v>
      </c>
      <c r="D39" s="187"/>
      <c r="E39" s="170"/>
      <c r="F39" s="170"/>
      <c r="G39" s="170"/>
      <c r="H39" s="50"/>
    </row>
    <row r="40" spans="1:8" ht="12.75" customHeight="1" hidden="1">
      <c r="A40" s="30"/>
      <c r="B40" s="90"/>
      <c r="C40" s="21" t="s">
        <v>171</v>
      </c>
      <c r="D40" s="184">
        <f>F40</f>
        <v>0</v>
      </c>
      <c r="E40" s="169">
        <v>0</v>
      </c>
      <c r="F40" s="169">
        <v>0</v>
      </c>
      <c r="G40" s="169">
        <v>0</v>
      </c>
      <c r="H40" s="50"/>
    </row>
    <row r="41" spans="1:8" ht="12.75" customHeight="1" hidden="1">
      <c r="A41" s="30"/>
      <c r="B41" s="90"/>
      <c r="C41" s="110"/>
      <c r="D41" s="187"/>
      <c r="E41" s="170"/>
      <c r="F41" s="170"/>
      <c r="G41" s="170"/>
      <c r="H41" s="50"/>
    </row>
    <row r="42" spans="1:8" ht="12.75" customHeight="1" thickBot="1">
      <c r="A42" s="30"/>
      <c r="B42" s="90"/>
      <c r="C42" s="110" t="s">
        <v>172</v>
      </c>
      <c r="D42" s="230">
        <f>SUM(D37:D41)</f>
        <v>5420</v>
      </c>
      <c r="E42" s="230">
        <f>SUM(E37:E41)</f>
        <v>1844</v>
      </c>
      <c r="F42" s="230">
        <f>SUM(F37:F41)</f>
        <v>5420</v>
      </c>
      <c r="G42" s="231">
        <f>SUM(G37:G41)</f>
        <v>1844</v>
      </c>
      <c r="H42" s="50"/>
    </row>
    <row r="43" spans="1:8" ht="12.75" customHeight="1" thickTop="1">
      <c r="A43" s="30"/>
      <c r="B43" s="90"/>
      <c r="C43" s="110"/>
      <c r="D43" s="187"/>
      <c r="E43" s="170"/>
      <c r="F43" s="170"/>
      <c r="G43" s="170"/>
      <c r="H43" s="50"/>
    </row>
    <row r="44" spans="1:8" ht="12.75" customHeight="1">
      <c r="A44" s="30"/>
      <c r="B44" s="90"/>
      <c r="C44" s="110" t="s">
        <v>138</v>
      </c>
      <c r="D44" s="187"/>
      <c r="E44" s="170"/>
      <c r="F44" s="170"/>
      <c r="G44" s="170"/>
      <c r="H44" s="50"/>
    </row>
    <row r="45" spans="1:8" ht="12.75" customHeight="1">
      <c r="A45" s="30"/>
      <c r="B45" s="90"/>
      <c r="C45" s="21" t="s">
        <v>139</v>
      </c>
      <c r="D45" s="184">
        <f>+F45</f>
        <v>4173</v>
      </c>
      <c r="E45" s="169">
        <v>1327</v>
      </c>
      <c r="F45" s="169">
        <v>4173</v>
      </c>
      <c r="G45" s="169">
        <v>1327</v>
      </c>
      <c r="H45" s="50"/>
    </row>
    <row r="46" spans="1:8" ht="12.75" customHeight="1">
      <c r="A46" s="30"/>
      <c r="B46" s="90"/>
      <c r="C46" s="21" t="s">
        <v>117</v>
      </c>
      <c r="D46" s="184">
        <f>+F46</f>
        <v>1247</v>
      </c>
      <c r="E46" s="169">
        <v>517</v>
      </c>
      <c r="F46" s="169">
        <v>1247</v>
      </c>
      <c r="G46" s="169">
        <v>517</v>
      </c>
      <c r="H46" s="50"/>
    </row>
    <row r="47" spans="1:8" ht="12.75" customHeight="1" thickBot="1">
      <c r="A47" s="30"/>
      <c r="B47" s="90"/>
      <c r="C47" s="21"/>
      <c r="D47" s="232">
        <f>SUM(D45:D46)</f>
        <v>5420</v>
      </c>
      <c r="E47" s="231">
        <f>+E45+E46</f>
        <v>1844</v>
      </c>
      <c r="F47" s="246">
        <f>SUM(F45:F46)</f>
        <v>5420</v>
      </c>
      <c r="G47" s="231">
        <f>SUM(G45:G46)</f>
        <v>1844</v>
      </c>
      <c r="H47" s="50"/>
    </row>
    <row r="48" spans="1:8" ht="12.75" customHeight="1" thickTop="1">
      <c r="A48" s="30"/>
      <c r="B48" s="90"/>
      <c r="C48" s="21"/>
      <c r="D48" s="228"/>
      <c r="E48" s="172"/>
      <c r="F48" s="229"/>
      <c r="G48" s="172"/>
      <c r="H48" s="50"/>
    </row>
    <row r="49" spans="1:8" ht="12.75" customHeight="1">
      <c r="A49" s="30"/>
      <c r="B49" s="90"/>
      <c r="C49" s="44"/>
      <c r="D49" s="126"/>
      <c r="E49" s="169"/>
      <c r="F49" s="161"/>
      <c r="G49" s="156"/>
      <c r="H49" s="50"/>
    </row>
    <row r="50" spans="1:8" ht="13.5" customHeight="1">
      <c r="A50" s="30"/>
      <c r="B50" s="31"/>
      <c r="C50" s="101" t="s">
        <v>173</v>
      </c>
      <c r="D50" s="77"/>
      <c r="E50" s="105"/>
      <c r="F50" s="13"/>
      <c r="G50" s="105"/>
      <c r="H50" s="50"/>
    </row>
    <row r="51" spans="1:8" ht="12.75" hidden="1">
      <c r="A51" s="30"/>
      <c r="B51" s="31"/>
      <c r="C51" s="44"/>
      <c r="D51" s="77"/>
      <c r="E51" s="105"/>
      <c r="F51" s="13"/>
      <c r="G51" s="105"/>
      <c r="H51" s="50"/>
    </row>
    <row r="52" spans="1:8" ht="7.5" customHeight="1">
      <c r="A52" s="30"/>
      <c r="B52" s="31"/>
      <c r="C52" s="44"/>
      <c r="D52" s="77"/>
      <c r="E52" s="105"/>
      <c r="F52" s="13"/>
      <c r="G52" s="105"/>
      <c r="H52" s="50"/>
    </row>
    <row r="53" spans="1:8" s="267" customFormat="1" ht="12.75" customHeight="1">
      <c r="A53" s="264"/>
      <c r="B53" s="265"/>
      <c r="C53" s="106" t="s">
        <v>174</v>
      </c>
      <c r="D53" s="186"/>
      <c r="E53" s="106"/>
      <c r="F53" s="266"/>
      <c r="G53" s="106"/>
      <c r="H53" s="48"/>
    </row>
    <row r="54" spans="1:14" s="267" customFormat="1" ht="12.75">
      <c r="A54" s="264"/>
      <c r="B54" s="265"/>
      <c r="C54" s="186" t="s">
        <v>175</v>
      </c>
      <c r="D54" s="268">
        <f>(D45)/110566.003*100</f>
        <v>3.774216202787036</v>
      </c>
      <c r="E54" s="268">
        <f>(E37-E46)/110566.003*100</f>
        <v>1.2001880903662585</v>
      </c>
      <c r="F54" s="268">
        <f>(F37-F46)/110566.003*100</f>
        <v>3.774216202787036</v>
      </c>
      <c r="G54" s="268">
        <f>(G37-G46)/110566.003*100</f>
        <v>1.2001880903662585</v>
      </c>
      <c r="H54" s="257"/>
      <c r="I54" s="199"/>
      <c r="J54" s="199"/>
      <c r="K54" s="199"/>
      <c r="L54" s="199"/>
      <c r="M54" s="199"/>
      <c r="N54" s="199"/>
    </row>
    <row r="55" spans="1:14" s="267" customFormat="1" ht="12.75" hidden="1">
      <c r="A55" s="264"/>
      <c r="B55" s="265"/>
      <c r="C55" s="106" t="s">
        <v>176</v>
      </c>
      <c r="D55" s="268">
        <f>D40/110566.003*100</f>
        <v>0</v>
      </c>
      <c r="E55" s="268">
        <f>E40/110566.003*100</f>
        <v>0</v>
      </c>
      <c r="F55" s="268">
        <f>F40/110566.003*100</f>
        <v>0</v>
      </c>
      <c r="G55" s="268">
        <f>G40/110566.003*100</f>
        <v>0</v>
      </c>
      <c r="H55" s="257"/>
      <c r="I55" s="199"/>
      <c r="J55" s="199"/>
      <c r="K55" s="199"/>
      <c r="L55" s="199"/>
      <c r="M55" s="199"/>
      <c r="N55" s="199"/>
    </row>
    <row r="56" spans="1:14" s="267" customFormat="1" ht="12.75">
      <c r="A56" s="264"/>
      <c r="B56" s="265"/>
      <c r="C56" s="106" t="s">
        <v>178</v>
      </c>
      <c r="D56" s="258"/>
      <c r="E56" s="268"/>
      <c r="F56" s="135"/>
      <c r="G56" s="268"/>
      <c r="H56" s="257"/>
      <c r="I56" s="199"/>
      <c r="J56" s="199"/>
      <c r="K56" s="199"/>
      <c r="L56" s="199"/>
      <c r="M56" s="199"/>
      <c r="N56" s="199"/>
    </row>
    <row r="57" spans="1:14" s="267" customFormat="1" ht="12.75">
      <c r="A57" s="264"/>
      <c r="B57" s="265"/>
      <c r="C57" s="106" t="s">
        <v>179</v>
      </c>
      <c r="D57" s="258"/>
      <c r="E57" s="268"/>
      <c r="F57" s="135"/>
      <c r="G57" s="268"/>
      <c r="H57" s="257"/>
      <c r="I57" s="199"/>
      <c r="J57" s="199"/>
      <c r="K57" s="199"/>
      <c r="L57" s="199"/>
      <c r="M57" s="199"/>
      <c r="N57" s="199"/>
    </row>
    <row r="58" spans="1:14" s="267" customFormat="1" ht="13.5" hidden="1" thickBot="1">
      <c r="A58" s="264"/>
      <c r="B58" s="265"/>
      <c r="C58" s="106"/>
      <c r="D58" s="259">
        <f>SUM(D54:D57)</f>
        <v>3.774216202787036</v>
      </c>
      <c r="E58" s="259">
        <f>SUM(E54:E57)</f>
        <v>1.2001880903662585</v>
      </c>
      <c r="F58" s="259">
        <f>SUM(F54:F57)</f>
        <v>3.774216202787036</v>
      </c>
      <c r="G58" s="260">
        <f>SUM(G54:G57)</f>
        <v>1.2001880903662585</v>
      </c>
      <c r="H58" s="257"/>
      <c r="I58" s="199"/>
      <c r="J58" s="199"/>
      <c r="K58" s="199"/>
      <c r="L58" s="199"/>
      <c r="M58" s="199"/>
      <c r="N58" s="199"/>
    </row>
    <row r="59" spans="1:14" s="267" customFormat="1" ht="12.75">
      <c r="A59" s="264"/>
      <c r="B59" s="265"/>
      <c r="C59" s="106"/>
      <c r="D59" s="258"/>
      <c r="E59" s="268"/>
      <c r="F59" s="135"/>
      <c r="G59" s="268"/>
      <c r="H59" s="257"/>
      <c r="I59" s="199"/>
      <c r="J59" s="199"/>
      <c r="K59" s="199"/>
      <c r="L59" s="199"/>
      <c r="M59" s="199"/>
      <c r="N59" s="199"/>
    </row>
    <row r="60" spans="1:8" s="199" customFormat="1" ht="12.75" customHeight="1">
      <c r="A60" s="261"/>
      <c r="B60" s="180"/>
      <c r="C60" s="106" t="s">
        <v>177</v>
      </c>
      <c r="D60" s="262"/>
      <c r="E60" s="263"/>
      <c r="F60" s="269"/>
      <c r="G60" s="263"/>
      <c r="H60" s="270"/>
    </row>
    <row r="61" spans="1:8" s="199" customFormat="1" ht="12.75" customHeight="1">
      <c r="A61" s="261"/>
      <c r="B61" s="180"/>
      <c r="C61" s="186" t="s">
        <v>175</v>
      </c>
      <c r="D61" s="268">
        <f>(D37-D46)/110566.003*100</f>
        <v>3.774216202787036</v>
      </c>
      <c r="E61" s="268">
        <f>(E37-E46)/110566.003*100</f>
        <v>1.2001880903662585</v>
      </c>
      <c r="F61" s="268">
        <f>(F37-F46)/110566.003*100</f>
        <v>3.774216202787036</v>
      </c>
      <c r="G61" s="268">
        <f>(G37-G46)/110566.003*100</f>
        <v>1.2001880903662585</v>
      </c>
      <c r="H61" s="270"/>
    </row>
    <row r="62" spans="1:8" s="199" customFormat="1" ht="12.75" customHeight="1" hidden="1">
      <c r="A62" s="261"/>
      <c r="B62" s="180"/>
      <c r="C62" s="106" t="s">
        <v>176</v>
      </c>
      <c r="D62" s="268">
        <f>D40/110566.003*100</f>
        <v>0</v>
      </c>
      <c r="E62" s="268">
        <f>E40/110566.003*100</f>
        <v>0</v>
      </c>
      <c r="F62" s="268">
        <f>F40/110566.003*100</f>
        <v>0</v>
      </c>
      <c r="G62" s="268">
        <f>G40/110566.003*100</f>
        <v>0</v>
      </c>
      <c r="H62" s="270"/>
    </row>
    <row r="63" spans="1:8" s="199" customFormat="1" ht="12.75" customHeight="1">
      <c r="A63" s="261"/>
      <c r="B63" s="180"/>
      <c r="C63" s="106" t="s">
        <v>178</v>
      </c>
      <c r="D63" s="262"/>
      <c r="E63" s="263"/>
      <c r="F63" s="271"/>
      <c r="G63" s="263"/>
      <c r="H63" s="270"/>
    </row>
    <row r="64" spans="1:8" s="199" customFormat="1" ht="12.75" customHeight="1">
      <c r="A64" s="261"/>
      <c r="B64" s="180"/>
      <c r="C64" s="106" t="s">
        <v>180</v>
      </c>
      <c r="D64" s="262"/>
      <c r="E64" s="263"/>
      <c r="F64" s="271"/>
      <c r="G64" s="263"/>
      <c r="H64" s="270"/>
    </row>
    <row r="65" spans="1:8" s="199" customFormat="1" ht="13.5" hidden="1" thickBot="1">
      <c r="A65" s="261"/>
      <c r="B65" s="180"/>
      <c r="C65" s="272"/>
      <c r="D65" s="259">
        <f>SUM(D61:D64)</f>
        <v>3.774216202787036</v>
      </c>
      <c r="E65" s="268">
        <f>SUM(E61:E64)</f>
        <v>1.2001880903662585</v>
      </c>
      <c r="F65" s="276">
        <f>SUM(F61:F64)</f>
        <v>3.774216202787036</v>
      </c>
      <c r="G65" s="268">
        <f>SUM(G61:G64)</f>
        <v>1.2001880903662585</v>
      </c>
      <c r="H65" s="273"/>
    </row>
    <row r="66" spans="1:14" s="267" customFormat="1" ht="12.75">
      <c r="A66" s="264"/>
      <c r="B66" s="265"/>
      <c r="C66" s="197" t="s">
        <v>38</v>
      </c>
      <c r="D66" s="274"/>
      <c r="E66" s="277"/>
      <c r="F66" s="275"/>
      <c r="G66" s="277"/>
      <c r="H66" s="273"/>
      <c r="I66" s="199"/>
      <c r="J66" s="199"/>
      <c r="K66" s="199"/>
      <c r="L66" s="199"/>
      <c r="M66" s="199"/>
      <c r="N66" s="199"/>
    </row>
    <row r="67" spans="1:14" ht="12.75">
      <c r="A67" s="30"/>
      <c r="B67" s="31"/>
      <c r="C67" s="12"/>
      <c r="D67" s="135"/>
      <c r="E67" s="173"/>
      <c r="F67" s="127"/>
      <c r="G67" s="127"/>
      <c r="H67" s="134"/>
      <c r="I67" s="1"/>
      <c r="J67" s="1"/>
      <c r="K67" s="1"/>
      <c r="L67" s="1"/>
      <c r="M67" s="1"/>
      <c r="N67" s="1"/>
    </row>
    <row r="68" spans="1:14" ht="9.75" customHeight="1" thickBot="1">
      <c r="A68" s="55"/>
      <c r="B68" s="56"/>
      <c r="C68" s="24" t="s">
        <v>38</v>
      </c>
      <c r="D68" s="136"/>
      <c r="E68" s="24"/>
      <c r="F68" s="137"/>
      <c r="G68" s="174"/>
      <c r="H68" s="138"/>
      <c r="I68" s="1"/>
      <c r="J68" s="1"/>
      <c r="K68" s="1"/>
      <c r="L68" s="1"/>
      <c r="M68" s="1"/>
      <c r="N68" s="1"/>
    </row>
    <row r="69" spans="2:14" ht="12.75" hidden="1">
      <c r="B69" s="92"/>
      <c r="C69" s="139"/>
      <c r="D69" s="139"/>
      <c r="E69" s="20"/>
      <c r="F69" s="20"/>
      <c r="G69" s="12"/>
      <c r="H69" s="12"/>
      <c r="I69" s="1"/>
      <c r="J69" s="1"/>
      <c r="K69" s="1"/>
      <c r="L69" s="1"/>
      <c r="M69" s="1"/>
      <c r="N69" s="1"/>
    </row>
    <row r="70" spans="2:14" ht="37.5" customHeight="1" hidden="1">
      <c r="B70" s="93" t="s">
        <v>40</v>
      </c>
      <c r="C70" s="289" t="s">
        <v>41</v>
      </c>
      <c r="D70" s="289"/>
      <c r="E70" s="289"/>
      <c r="F70" s="289"/>
      <c r="G70" s="289"/>
      <c r="H70" s="20"/>
      <c r="I70" s="1"/>
      <c r="J70" s="1"/>
      <c r="K70" s="1"/>
      <c r="L70" s="1"/>
      <c r="M70" s="1"/>
      <c r="N70" s="1"/>
    </row>
    <row r="71" spans="2:14" ht="12.75">
      <c r="B71" s="31"/>
      <c r="C71" s="12"/>
      <c r="D71" s="12"/>
      <c r="E71" s="12"/>
      <c r="F71" s="12"/>
      <c r="G71" s="12"/>
      <c r="H71" s="20"/>
      <c r="I71" s="1"/>
      <c r="J71" s="1"/>
      <c r="K71" s="1"/>
      <c r="L71" s="1"/>
      <c r="M71" s="1"/>
      <c r="N71" s="1"/>
    </row>
    <row r="72" spans="3:14" ht="12.75">
      <c r="C72" s="1"/>
      <c r="H72" s="1"/>
      <c r="I72" s="1"/>
      <c r="J72" s="1"/>
      <c r="K72" s="1"/>
      <c r="L72" s="1"/>
      <c r="M72" s="1"/>
      <c r="N72" s="1"/>
    </row>
    <row r="74" ht="14.25">
      <c r="C74" s="130"/>
    </row>
  </sheetData>
  <mergeCells count="8">
    <mergeCell ref="B12:G12"/>
    <mergeCell ref="B13:G13"/>
    <mergeCell ref="F17:G17"/>
    <mergeCell ref="C70:G70"/>
    <mergeCell ref="B7:G7"/>
    <mergeCell ref="B8:G8"/>
    <mergeCell ref="B9:G9"/>
    <mergeCell ref="B11:G11"/>
  </mergeCells>
  <printOptions horizontalCentered="1"/>
  <pageMargins left="0.24" right="0.33" top="0.59" bottom="0.56" header="0.37" footer="0.5"/>
  <pageSetup horizontalDpi="600" verticalDpi="600" orientation="portrait" paperSize="9" scale="78" r:id="rId2"/>
  <ignoredErrors>
    <ignoredError sqref="D27:D35 E4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9"/>
  <sheetViews>
    <sheetView zoomScale="75" zoomScaleNormal="75" zoomScaleSheetLayoutView="50" workbookViewId="0" topLeftCell="D32">
      <selection activeCell="M55" sqref="M55"/>
    </sheetView>
  </sheetViews>
  <sheetFormatPr defaultColWidth="9.140625" defaultRowHeight="14.25"/>
  <cols>
    <col min="1" max="1" width="0.13671875" style="29" hidden="1" customWidth="1"/>
    <col min="2" max="2" width="3.421875" style="29" customWidth="1"/>
    <col min="3" max="3" width="77.00390625" style="29" customWidth="1"/>
    <col min="4" max="6" width="21.00390625" style="29" customWidth="1"/>
    <col min="7" max="7" width="18.140625" style="29" hidden="1" customWidth="1"/>
    <col min="8" max="9" width="21.421875" style="29" customWidth="1"/>
    <col min="10" max="13" width="16.421875" style="29" customWidth="1"/>
    <col min="14" max="14" width="4.8515625" style="29" customWidth="1"/>
    <col min="15" max="16384" width="9.57421875" style="29" customWidth="1"/>
  </cols>
  <sheetData>
    <row r="1" spans="2:14" ht="14.25">
      <c r="B1" s="26"/>
      <c r="C1" s="27"/>
      <c r="D1" s="2"/>
      <c r="E1" s="2"/>
      <c r="F1" s="3"/>
      <c r="G1" s="3"/>
      <c r="H1" s="27"/>
      <c r="I1" s="27"/>
      <c r="J1" s="27"/>
      <c r="K1" s="27"/>
      <c r="L1" s="27"/>
      <c r="M1" s="27"/>
      <c r="N1" s="28"/>
    </row>
    <row r="2" spans="2:14" ht="14.25">
      <c r="B2" s="30"/>
      <c r="C2" s="31"/>
      <c r="D2" s="5"/>
      <c r="E2" s="5"/>
      <c r="F2" s="6"/>
      <c r="G2" s="6"/>
      <c r="H2" s="31"/>
      <c r="I2" s="31"/>
      <c r="J2" s="31"/>
      <c r="K2" s="31"/>
      <c r="L2" s="31"/>
      <c r="M2" s="31"/>
      <c r="N2" s="32"/>
    </row>
    <row r="3" spans="2:14" ht="14.25">
      <c r="B3" s="30"/>
      <c r="C3" s="31"/>
      <c r="D3" s="5"/>
      <c r="E3" s="5"/>
      <c r="F3" s="5"/>
      <c r="G3" s="5"/>
      <c r="H3" s="31"/>
      <c r="I3" s="31"/>
      <c r="J3" s="31"/>
      <c r="K3" s="31"/>
      <c r="L3" s="31"/>
      <c r="M3" s="31"/>
      <c r="N3" s="32"/>
    </row>
    <row r="4" spans="2:14" ht="14.25">
      <c r="B4" s="30"/>
      <c r="C4" s="31"/>
      <c r="D4" s="5"/>
      <c r="E4" s="5"/>
      <c r="F4" s="5"/>
      <c r="G4" s="5"/>
      <c r="H4" s="31"/>
      <c r="I4" s="31"/>
      <c r="J4" s="31"/>
      <c r="K4" s="31"/>
      <c r="L4" s="31"/>
      <c r="M4" s="31"/>
      <c r="N4" s="32"/>
    </row>
    <row r="5" spans="2:14" ht="14.25">
      <c r="B5" s="30"/>
      <c r="C5" s="31"/>
      <c r="D5" s="5"/>
      <c r="E5" s="5"/>
      <c r="F5" s="5"/>
      <c r="G5" s="5"/>
      <c r="H5" s="31"/>
      <c r="I5" s="31"/>
      <c r="J5" s="31"/>
      <c r="K5" s="31"/>
      <c r="L5" s="31"/>
      <c r="M5" s="31"/>
      <c r="N5" s="32"/>
    </row>
    <row r="6" spans="2:14" ht="14.25" customHeight="1">
      <c r="B6" s="30"/>
      <c r="C6" s="285" t="str">
        <f>'BS'!C6</f>
        <v>(Company No : 363984-X)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32"/>
    </row>
    <row r="7" spans="2:14" ht="14.25" customHeight="1">
      <c r="B7" s="30"/>
      <c r="C7" s="281" t="s">
        <v>0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32"/>
    </row>
    <row r="8" spans="2:14" ht="12.75" hidden="1">
      <c r="B8" s="30"/>
      <c r="C8" s="31"/>
      <c r="D8" s="280" t="s">
        <v>1</v>
      </c>
      <c r="E8" s="280"/>
      <c r="F8" s="280"/>
      <c r="G8" s="9"/>
      <c r="H8" s="31"/>
      <c r="I8" s="31"/>
      <c r="J8" s="31"/>
      <c r="K8" s="31"/>
      <c r="L8" s="31"/>
      <c r="M8" s="31"/>
      <c r="N8" s="32"/>
    </row>
    <row r="9" spans="2:14" ht="6.7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4" ht="14.25" customHeight="1">
      <c r="B10" s="30"/>
      <c r="C10" s="280" t="s">
        <v>42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32"/>
    </row>
    <row r="11" spans="2:14" ht="12.75">
      <c r="B11" s="30"/>
      <c r="C11" s="280" t="str">
        <f>'IS'!B12</f>
        <v>For The Year Ended 31 March 2007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32"/>
    </row>
    <row r="12" spans="2:14" ht="14.25" customHeight="1">
      <c r="B12" s="30"/>
      <c r="C12" s="292" t="s">
        <v>43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32"/>
    </row>
    <row r="13" spans="2:14" ht="6.75" customHeight="1">
      <c r="B13" s="30"/>
      <c r="C13" s="31"/>
      <c r="D13" s="58"/>
      <c r="E13" s="10"/>
      <c r="F13" s="10"/>
      <c r="G13" s="10"/>
      <c r="H13" s="31"/>
      <c r="I13" s="31"/>
      <c r="J13" s="31"/>
      <c r="K13" s="31"/>
      <c r="L13" s="31"/>
      <c r="M13" s="31"/>
      <c r="N13" s="32"/>
    </row>
    <row r="14" spans="2:14" ht="4.5" customHeight="1">
      <c r="B14" s="30"/>
      <c r="C14" s="31"/>
      <c r="D14" s="58"/>
      <c r="E14" s="10"/>
      <c r="F14" s="10"/>
      <c r="G14" s="10"/>
      <c r="H14" s="31"/>
      <c r="I14" s="31"/>
      <c r="J14" s="31"/>
      <c r="K14" s="31"/>
      <c r="L14" s="31"/>
      <c r="M14" s="31"/>
      <c r="N14" s="32"/>
    </row>
    <row r="15" spans="2:14" ht="18" customHeight="1">
      <c r="B15" s="30"/>
      <c r="C15" s="68" t="s">
        <v>44</v>
      </c>
      <c r="D15" s="59"/>
      <c r="E15" s="41"/>
      <c r="F15" s="41"/>
      <c r="G15" s="41"/>
      <c r="H15" s="60"/>
      <c r="I15" s="60"/>
      <c r="J15" s="60"/>
      <c r="K15" s="60"/>
      <c r="L15" s="60"/>
      <c r="M15" s="61"/>
      <c r="N15" s="32"/>
    </row>
    <row r="16" spans="2:14" ht="7.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2:14" ht="12.75" hidden="1">
      <c r="B17" s="30"/>
      <c r="C17" s="87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32"/>
    </row>
    <row r="18" spans="2:14" ht="6.75" customHeight="1">
      <c r="B18" s="30"/>
      <c r="C18" s="51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</row>
    <row r="19" spans="2:14" ht="12.75" hidden="1">
      <c r="B19" s="30"/>
      <c r="C19" s="51"/>
      <c r="D19" s="9"/>
      <c r="E19" s="9"/>
      <c r="F19" s="9"/>
      <c r="G19" s="9"/>
      <c r="H19" s="9"/>
      <c r="I19" s="9"/>
      <c r="J19" s="9"/>
      <c r="K19" s="9"/>
      <c r="L19" s="9"/>
      <c r="M19" s="9"/>
      <c r="N19" s="32"/>
    </row>
    <row r="20" spans="2:14" ht="12.75" customHeight="1">
      <c r="B20" s="30"/>
      <c r="C20" s="72"/>
      <c r="D20" s="290" t="s">
        <v>131</v>
      </c>
      <c r="E20" s="291"/>
      <c r="F20" s="291"/>
      <c r="G20" s="291"/>
      <c r="H20" s="291"/>
      <c r="I20" s="291"/>
      <c r="J20" s="291"/>
      <c r="K20" s="225"/>
      <c r="L20" s="225"/>
      <c r="M20" s="226"/>
      <c r="N20" s="32"/>
    </row>
    <row r="21" spans="2:14" ht="12.75">
      <c r="B21" s="30"/>
      <c r="C21" s="110"/>
      <c r="D21" s="128"/>
      <c r="E21" s="128"/>
      <c r="F21" s="128" t="s">
        <v>45</v>
      </c>
      <c r="G21" s="128"/>
      <c r="H21" s="9"/>
      <c r="I21" s="255"/>
      <c r="J21" s="223"/>
      <c r="K21" s="223"/>
      <c r="L21" s="223"/>
      <c r="M21" s="128"/>
      <c r="N21" s="32"/>
    </row>
    <row r="22" spans="2:14" ht="12.75">
      <c r="B22" s="30"/>
      <c r="C22" s="110"/>
      <c r="D22" s="128" t="s">
        <v>46</v>
      </c>
      <c r="E22" s="128" t="s">
        <v>46</v>
      </c>
      <c r="F22" s="128" t="s">
        <v>47</v>
      </c>
      <c r="G22" s="128" t="s">
        <v>100</v>
      </c>
      <c r="H22" s="9" t="s">
        <v>107</v>
      </c>
      <c r="I22" s="128"/>
      <c r="J22" s="224"/>
      <c r="K22" s="223" t="s">
        <v>132</v>
      </c>
      <c r="L22" s="223" t="s">
        <v>140</v>
      </c>
      <c r="M22" s="128" t="s">
        <v>134</v>
      </c>
      <c r="N22" s="32"/>
    </row>
    <row r="23" spans="2:14" ht="12.75">
      <c r="B23" s="30"/>
      <c r="C23" s="110"/>
      <c r="D23" s="129" t="s">
        <v>118</v>
      </c>
      <c r="E23" s="128" t="s">
        <v>119</v>
      </c>
      <c r="F23" s="128" t="s">
        <v>48</v>
      </c>
      <c r="G23" s="128" t="s">
        <v>48</v>
      </c>
      <c r="H23" s="9" t="s">
        <v>120</v>
      </c>
      <c r="I23" s="128" t="s">
        <v>157</v>
      </c>
      <c r="J23" s="223" t="s">
        <v>49</v>
      </c>
      <c r="K23" s="223" t="s">
        <v>133</v>
      </c>
      <c r="L23" s="223" t="s">
        <v>141</v>
      </c>
      <c r="M23" s="128" t="s">
        <v>135</v>
      </c>
      <c r="N23" s="32"/>
    </row>
    <row r="24" spans="2:14" ht="12.75">
      <c r="B24" s="30"/>
      <c r="C24" s="110"/>
      <c r="D24" s="128" t="s">
        <v>9</v>
      </c>
      <c r="E24" s="128" t="s">
        <v>9</v>
      </c>
      <c r="F24" s="128" t="s">
        <v>9</v>
      </c>
      <c r="G24" s="128" t="s">
        <v>9</v>
      </c>
      <c r="H24" s="9" t="s">
        <v>9</v>
      </c>
      <c r="I24" s="128" t="s">
        <v>90</v>
      </c>
      <c r="J24" s="223" t="s">
        <v>9</v>
      </c>
      <c r="K24" s="223" t="s">
        <v>9</v>
      </c>
      <c r="L24" s="223" t="s">
        <v>9</v>
      </c>
      <c r="M24" s="128" t="s">
        <v>9</v>
      </c>
      <c r="N24" s="32"/>
    </row>
    <row r="25" spans="2:14" ht="12.75" hidden="1">
      <c r="B25" s="30"/>
      <c r="C25" s="21" t="s">
        <v>50</v>
      </c>
      <c r="D25" s="44"/>
      <c r="E25" s="44"/>
      <c r="F25" s="44"/>
      <c r="G25" s="44"/>
      <c r="H25" s="31"/>
      <c r="I25" s="44"/>
      <c r="J25" s="21"/>
      <c r="K25" s="21"/>
      <c r="L25" s="21"/>
      <c r="M25" s="44"/>
      <c r="N25" s="32"/>
    </row>
    <row r="26" spans="2:14" ht="12.75">
      <c r="B26" s="30"/>
      <c r="C26" s="110" t="s">
        <v>38</v>
      </c>
      <c r="D26" s="111"/>
      <c r="E26" s="111"/>
      <c r="F26" s="53"/>
      <c r="G26" s="53"/>
      <c r="H26" s="54"/>
      <c r="I26" s="53"/>
      <c r="J26" s="108"/>
      <c r="K26" s="108"/>
      <c r="L26" s="108"/>
      <c r="M26" s="53"/>
      <c r="N26" s="32"/>
    </row>
    <row r="27" spans="2:14" ht="6.75" customHeight="1">
      <c r="B27" s="30"/>
      <c r="C27" s="110"/>
      <c r="D27" s="45"/>
      <c r="E27" s="45"/>
      <c r="F27" s="44"/>
      <c r="G27" s="44"/>
      <c r="H27" s="31"/>
      <c r="I27" s="44"/>
      <c r="J27" s="44"/>
      <c r="K27" s="44"/>
      <c r="L27" s="44"/>
      <c r="M27" s="44"/>
      <c r="N27" s="32"/>
    </row>
    <row r="28" spans="2:14" ht="12.75" hidden="1">
      <c r="B28" s="30"/>
      <c r="C28" s="110" t="s">
        <v>101</v>
      </c>
      <c r="D28" s="45"/>
      <c r="E28" s="45"/>
      <c r="F28" s="44"/>
      <c r="G28" s="44"/>
      <c r="H28" s="31"/>
      <c r="I28" s="44"/>
      <c r="J28" s="44"/>
      <c r="K28" s="44"/>
      <c r="L28" s="44"/>
      <c r="M28" s="44"/>
      <c r="N28" s="32"/>
    </row>
    <row r="29" spans="2:14" ht="12.75" hidden="1">
      <c r="B29" s="30"/>
      <c r="C29" s="110"/>
      <c r="D29" s="45"/>
      <c r="E29" s="45"/>
      <c r="F29" s="44"/>
      <c r="G29" s="44"/>
      <c r="H29" s="31"/>
      <c r="I29" s="44"/>
      <c r="J29" s="44"/>
      <c r="K29" s="44"/>
      <c r="L29" s="44"/>
      <c r="M29" s="44"/>
      <c r="N29" s="32"/>
    </row>
    <row r="30" spans="2:14" ht="12.75" hidden="1">
      <c r="B30" s="30"/>
      <c r="C30" s="21"/>
      <c r="D30" s="45"/>
      <c r="E30" s="45"/>
      <c r="F30" s="44"/>
      <c r="G30" s="44"/>
      <c r="H30" s="31"/>
      <c r="I30" s="44"/>
      <c r="J30" s="44"/>
      <c r="K30" s="44"/>
      <c r="L30" s="44"/>
      <c r="M30" s="44"/>
      <c r="N30" s="32"/>
    </row>
    <row r="31" spans="2:14" ht="13.5" customHeight="1">
      <c r="B31" s="30"/>
      <c r="C31" s="236" t="s">
        <v>160</v>
      </c>
      <c r="D31" s="45"/>
      <c r="E31" s="45"/>
      <c r="F31" s="45"/>
      <c r="G31" s="45"/>
      <c r="H31" s="46"/>
      <c r="I31" s="45"/>
      <c r="J31" s="237"/>
      <c r="K31" s="45"/>
      <c r="L31" s="45"/>
      <c r="M31" s="237"/>
      <c r="N31" s="32"/>
    </row>
    <row r="32" spans="2:14" ht="12.75">
      <c r="B32" s="30"/>
      <c r="C32" s="21"/>
      <c r="D32" s="45"/>
      <c r="E32" s="45"/>
      <c r="F32" s="45"/>
      <c r="G32" s="45"/>
      <c r="H32" s="46"/>
      <c r="I32" s="45"/>
      <c r="J32" s="238"/>
      <c r="K32" s="160"/>
      <c r="L32" s="160"/>
      <c r="M32" s="238"/>
      <c r="N32" s="32"/>
    </row>
    <row r="33" spans="2:14" ht="12.75" hidden="1">
      <c r="B33" s="30"/>
      <c r="C33" s="21" t="s">
        <v>85</v>
      </c>
      <c r="D33" s="45">
        <v>0</v>
      </c>
      <c r="E33" s="45">
        <v>0</v>
      </c>
      <c r="F33" s="45">
        <v>0</v>
      </c>
      <c r="G33" s="45"/>
      <c r="H33" s="46">
        <v>0</v>
      </c>
      <c r="I33" s="45"/>
      <c r="J33" s="238">
        <f>SUM(D33:H33)</f>
        <v>0</v>
      </c>
      <c r="K33" s="160"/>
      <c r="L33" s="160"/>
      <c r="M33" s="238"/>
      <c r="N33" s="32"/>
    </row>
    <row r="34" spans="2:14" ht="12.75" hidden="1">
      <c r="B34" s="30"/>
      <c r="C34" s="21"/>
      <c r="D34" s="111"/>
      <c r="E34" s="111"/>
      <c r="F34" s="53"/>
      <c r="G34" s="53"/>
      <c r="H34" s="54"/>
      <c r="I34" s="53"/>
      <c r="J34" s="239"/>
      <c r="K34" s="44"/>
      <c r="L34" s="44"/>
      <c r="M34" s="101"/>
      <c r="N34" s="32"/>
    </row>
    <row r="35" spans="2:14" ht="13.5" hidden="1" thickBot="1">
      <c r="B35" s="30"/>
      <c r="C35" s="21" t="s">
        <v>87</v>
      </c>
      <c r="D35" s="112">
        <v>0</v>
      </c>
      <c r="E35" s="112">
        <v>0</v>
      </c>
      <c r="F35" s="112">
        <v>0</v>
      </c>
      <c r="G35" s="112"/>
      <c r="H35" s="63">
        <v>0</v>
      </c>
      <c r="I35" s="112"/>
      <c r="J35" s="240">
        <v>0</v>
      </c>
      <c r="K35" s="45"/>
      <c r="L35" s="45"/>
      <c r="M35" s="237"/>
      <c r="N35" s="32"/>
    </row>
    <row r="36" spans="2:14" ht="12.75" hidden="1">
      <c r="B36" s="30"/>
      <c r="C36" s="21"/>
      <c r="D36" s="45"/>
      <c r="E36" s="45"/>
      <c r="F36" s="44"/>
      <c r="G36" s="44"/>
      <c r="H36" s="31"/>
      <c r="I36" s="44"/>
      <c r="J36" s="101"/>
      <c r="K36" s="44"/>
      <c r="L36" s="44"/>
      <c r="M36" s="101"/>
      <c r="N36" s="32"/>
    </row>
    <row r="37" spans="2:14" ht="12.75" hidden="1">
      <c r="B37" s="30"/>
      <c r="C37" s="21"/>
      <c r="D37" s="45"/>
      <c r="E37" s="45"/>
      <c r="F37" s="45"/>
      <c r="G37" s="45"/>
      <c r="H37" s="46"/>
      <c r="I37" s="45"/>
      <c r="J37" s="237"/>
      <c r="K37" s="45"/>
      <c r="L37" s="45"/>
      <c r="M37" s="237"/>
      <c r="N37" s="32"/>
    </row>
    <row r="38" spans="2:14" ht="12.75">
      <c r="B38" s="30"/>
      <c r="C38" s="21" t="s">
        <v>159</v>
      </c>
      <c r="D38" s="45">
        <v>109274</v>
      </c>
      <c r="E38" s="45">
        <v>27000</v>
      </c>
      <c r="F38" s="45">
        <v>5249</v>
      </c>
      <c r="G38" s="45">
        <v>0</v>
      </c>
      <c r="H38" s="46">
        <v>150105</v>
      </c>
      <c r="I38" s="45">
        <v>2393</v>
      </c>
      <c r="J38" s="237">
        <f>SUM(D38:I38)</f>
        <v>294021</v>
      </c>
      <c r="K38" s="45">
        <v>38160</v>
      </c>
      <c r="L38" s="45">
        <v>372</v>
      </c>
      <c r="M38" s="237">
        <f>SUM(J38:L38)</f>
        <v>332553</v>
      </c>
      <c r="N38" s="32"/>
    </row>
    <row r="39" spans="2:14" ht="12.75">
      <c r="B39" s="30"/>
      <c r="C39" s="21"/>
      <c r="D39" s="45"/>
      <c r="E39" s="45"/>
      <c r="F39" s="45"/>
      <c r="G39" s="45"/>
      <c r="H39" s="46"/>
      <c r="I39" s="45"/>
      <c r="J39" s="237"/>
      <c r="K39" s="45"/>
      <c r="L39" s="45"/>
      <c r="M39" s="237"/>
      <c r="N39" s="32"/>
    </row>
    <row r="40" spans="2:14" ht="12.75">
      <c r="B40" s="30"/>
      <c r="C40" s="21" t="s">
        <v>103</v>
      </c>
      <c r="D40" s="45"/>
      <c r="E40" s="45"/>
      <c r="F40" s="44"/>
      <c r="G40" s="44"/>
      <c r="H40" s="31"/>
      <c r="I40" s="44"/>
      <c r="J40" s="101"/>
      <c r="K40" s="44"/>
      <c r="L40" s="44"/>
      <c r="M40" s="237"/>
      <c r="N40" s="32"/>
    </row>
    <row r="41" spans="2:14" ht="12.75">
      <c r="B41" s="30"/>
      <c r="C41" s="21" t="s">
        <v>51</v>
      </c>
      <c r="D41" s="45">
        <v>0</v>
      </c>
      <c r="E41" s="45">
        <v>0</v>
      </c>
      <c r="F41" s="45">
        <f>+F55-F38</f>
        <v>1</v>
      </c>
      <c r="G41" s="45">
        <v>0</v>
      </c>
      <c r="H41" s="46">
        <v>0</v>
      </c>
      <c r="I41" s="45">
        <v>0</v>
      </c>
      <c r="J41" s="237">
        <f>SUM(D41:I41)</f>
        <v>1</v>
      </c>
      <c r="K41" s="45">
        <v>0</v>
      </c>
      <c r="L41" s="45">
        <v>0</v>
      </c>
      <c r="M41" s="237">
        <f>SUM(J41:L41)</f>
        <v>1</v>
      </c>
      <c r="N41" s="32"/>
    </row>
    <row r="42" spans="2:14" ht="12.75">
      <c r="B42" s="30"/>
      <c r="C42" s="21"/>
      <c r="D42" s="45"/>
      <c r="E42" s="45"/>
      <c r="F42" s="45"/>
      <c r="G42" s="45"/>
      <c r="H42" s="46"/>
      <c r="I42" s="45"/>
      <c r="J42" s="237"/>
      <c r="K42" s="45"/>
      <c r="L42" s="45"/>
      <c r="M42" s="237"/>
      <c r="N42" s="32"/>
    </row>
    <row r="43" spans="2:14" ht="12.75">
      <c r="B43" s="30"/>
      <c r="C43" s="21" t="s">
        <v>151</v>
      </c>
      <c r="D43" s="45">
        <v>0</v>
      </c>
      <c r="E43" s="45">
        <v>0</v>
      </c>
      <c r="F43" s="113">
        <v>0</v>
      </c>
      <c r="G43" s="113">
        <v>0</v>
      </c>
      <c r="H43" s="46">
        <f>'IS'!F45</f>
        <v>4173</v>
      </c>
      <c r="I43" s="45">
        <v>0</v>
      </c>
      <c r="J43" s="237">
        <f>SUM(D43:I43)</f>
        <v>4173</v>
      </c>
      <c r="K43" s="45">
        <f>'IS'!F46</f>
        <v>1247</v>
      </c>
      <c r="L43" s="45">
        <v>0</v>
      </c>
      <c r="M43" s="237">
        <f>SUM(J43:L43)</f>
        <v>5420</v>
      </c>
      <c r="N43" s="32"/>
    </row>
    <row r="44" spans="2:14" ht="12.75">
      <c r="B44" s="30"/>
      <c r="C44" s="21"/>
      <c r="D44" s="45"/>
      <c r="E44" s="45"/>
      <c r="F44" s="113"/>
      <c r="G44" s="113"/>
      <c r="H44" s="46"/>
      <c r="I44" s="45"/>
      <c r="J44" s="237"/>
      <c r="K44" s="45"/>
      <c r="L44" s="45"/>
      <c r="M44" s="237"/>
      <c r="N44" s="32"/>
    </row>
    <row r="45" spans="2:14" ht="12.75">
      <c r="B45" s="30"/>
      <c r="C45" s="21" t="s">
        <v>162</v>
      </c>
      <c r="D45" s="45">
        <v>0</v>
      </c>
      <c r="E45" s="45">
        <v>0</v>
      </c>
      <c r="F45" s="113">
        <v>0</v>
      </c>
      <c r="G45" s="124">
        <v>0</v>
      </c>
      <c r="H45" s="46">
        <v>0</v>
      </c>
      <c r="I45" s="45">
        <v>-2393</v>
      </c>
      <c r="J45" s="237">
        <f>SUM(D45:I45)</f>
        <v>-2393</v>
      </c>
      <c r="K45" s="45">
        <v>0</v>
      </c>
      <c r="L45" s="45">
        <v>0</v>
      </c>
      <c r="M45" s="237">
        <f>SUM(J45:L45)</f>
        <v>-2393</v>
      </c>
      <c r="N45" s="32"/>
    </row>
    <row r="46" spans="2:14" ht="12.75">
      <c r="B46" s="30"/>
      <c r="C46" s="21"/>
      <c r="D46" s="45"/>
      <c r="E46" s="45"/>
      <c r="F46" s="113"/>
      <c r="G46" s="124"/>
      <c r="H46" s="46"/>
      <c r="I46" s="45"/>
      <c r="J46" s="237"/>
      <c r="K46" s="45"/>
      <c r="L46" s="45"/>
      <c r="M46" s="237"/>
      <c r="N46" s="32"/>
    </row>
    <row r="47" spans="2:14" ht="12.75" hidden="1">
      <c r="B47" s="30"/>
      <c r="C47" s="21" t="s">
        <v>136</v>
      </c>
      <c r="D47" s="45">
        <v>0</v>
      </c>
      <c r="E47" s="45">
        <v>0</v>
      </c>
      <c r="F47" s="113">
        <v>0</v>
      </c>
      <c r="G47" s="113">
        <v>0</v>
      </c>
      <c r="H47" s="46">
        <f>-3917+3917</f>
        <v>0</v>
      </c>
      <c r="I47" s="45"/>
      <c r="J47" s="237">
        <f>SUM(D47:H47)</f>
        <v>0</v>
      </c>
      <c r="K47" s="45">
        <v>0</v>
      </c>
      <c r="L47" s="45">
        <v>0</v>
      </c>
      <c r="M47" s="237">
        <f>SUM(J47:L47)</f>
        <v>0</v>
      </c>
      <c r="N47" s="32"/>
    </row>
    <row r="48" spans="2:14" ht="12.75" hidden="1">
      <c r="B48" s="30"/>
      <c r="C48" s="21"/>
      <c r="D48" s="45"/>
      <c r="E48" s="45"/>
      <c r="F48" s="113"/>
      <c r="G48" s="113"/>
      <c r="H48" s="52"/>
      <c r="I48" s="113"/>
      <c r="J48" s="237"/>
      <c r="K48" s="45"/>
      <c r="L48" s="45"/>
      <c r="M48" s="237"/>
      <c r="N48" s="32"/>
    </row>
    <row r="49" spans="2:14" ht="12.75" hidden="1">
      <c r="B49" s="30"/>
      <c r="C49" s="21" t="s">
        <v>84</v>
      </c>
      <c r="D49" s="45">
        <v>0</v>
      </c>
      <c r="E49" s="45">
        <v>0</v>
      </c>
      <c r="F49" s="113">
        <v>0</v>
      </c>
      <c r="G49" s="113"/>
      <c r="H49" s="46">
        <v>0</v>
      </c>
      <c r="I49" s="45"/>
      <c r="J49" s="237">
        <f>SUM(D49:H49)</f>
        <v>0</v>
      </c>
      <c r="K49" s="45"/>
      <c r="L49" s="45"/>
      <c r="M49" s="237">
        <f>SUM(J49:K49)</f>
        <v>0</v>
      </c>
      <c r="N49" s="32"/>
    </row>
    <row r="50" spans="2:14" ht="12.75" hidden="1">
      <c r="B50" s="30"/>
      <c r="C50" s="21"/>
      <c r="D50" s="45"/>
      <c r="E50" s="45"/>
      <c r="F50" s="113"/>
      <c r="G50" s="113"/>
      <c r="H50" s="31"/>
      <c r="I50" s="44"/>
      <c r="J50" s="238"/>
      <c r="K50" s="160"/>
      <c r="L50" s="160"/>
      <c r="M50" s="237">
        <f>SUM(J50:K50)</f>
        <v>0</v>
      </c>
      <c r="N50" s="32"/>
    </row>
    <row r="51" spans="2:14" ht="12.75">
      <c r="B51" s="30"/>
      <c r="C51" s="21" t="s">
        <v>142</v>
      </c>
      <c r="D51" s="45">
        <v>0</v>
      </c>
      <c r="E51" s="45">
        <v>0</v>
      </c>
      <c r="F51" s="113">
        <v>0</v>
      </c>
      <c r="G51" s="113">
        <v>0</v>
      </c>
      <c r="H51" s="254">
        <v>0</v>
      </c>
      <c r="I51" s="113">
        <v>0</v>
      </c>
      <c r="J51" s="237">
        <f>SUM(D51:I51)</f>
        <v>0</v>
      </c>
      <c r="K51" s="160">
        <v>0</v>
      </c>
      <c r="L51" s="160">
        <v>-372</v>
      </c>
      <c r="M51" s="237">
        <f>SUM(J51:L51)</f>
        <v>-372</v>
      </c>
      <c r="N51" s="32"/>
    </row>
    <row r="52" spans="2:14" ht="12.75">
      <c r="B52" s="30"/>
      <c r="C52" s="21"/>
      <c r="D52" s="45"/>
      <c r="E52" s="45"/>
      <c r="F52" s="113"/>
      <c r="G52" s="113"/>
      <c r="H52" s="31"/>
      <c r="I52" s="44"/>
      <c r="J52" s="238"/>
      <c r="K52" s="160"/>
      <c r="L52" s="160"/>
      <c r="M52" s="237"/>
      <c r="N52" s="32"/>
    </row>
    <row r="53" spans="2:14" ht="12.75">
      <c r="B53" s="30"/>
      <c r="C53" s="21" t="s">
        <v>52</v>
      </c>
      <c r="D53" s="45">
        <f>+D55-D38</f>
        <v>1292</v>
      </c>
      <c r="E53" s="45">
        <f>+E55-E38</f>
        <v>1279</v>
      </c>
      <c r="F53" s="113">
        <v>0</v>
      </c>
      <c r="G53" s="113">
        <v>0</v>
      </c>
      <c r="H53" s="46">
        <v>0</v>
      </c>
      <c r="I53" s="45">
        <v>0</v>
      </c>
      <c r="J53" s="237">
        <f>SUM(D53:I53)</f>
        <v>2571</v>
      </c>
      <c r="K53" s="45">
        <v>0</v>
      </c>
      <c r="L53" s="45">
        <v>0</v>
      </c>
      <c r="M53" s="237">
        <f>SUM(J53:L53)</f>
        <v>2571</v>
      </c>
      <c r="N53" s="32"/>
    </row>
    <row r="54" spans="2:14" ht="12.75">
      <c r="B54" s="30"/>
      <c r="C54" s="21"/>
      <c r="D54" s="111"/>
      <c r="E54" s="111"/>
      <c r="F54" s="114"/>
      <c r="G54" s="114"/>
      <c r="H54" s="54"/>
      <c r="I54" s="53"/>
      <c r="J54" s="239"/>
      <c r="K54" s="53"/>
      <c r="L54" s="53"/>
      <c r="M54" s="53"/>
      <c r="N54" s="32"/>
    </row>
    <row r="55" spans="2:15" s="38" customFormat="1" ht="13.5" thickBot="1">
      <c r="B55" s="11"/>
      <c r="C55" s="110" t="s">
        <v>161</v>
      </c>
      <c r="D55" s="241">
        <f>'BS'!D68</f>
        <v>110566</v>
      </c>
      <c r="E55" s="241">
        <f>'BS'!D69</f>
        <v>28279</v>
      </c>
      <c r="F55" s="241">
        <f>'BS'!D70</f>
        <v>5250</v>
      </c>
      <c r="G55" s="241">
        <f>+'[1]BS'!D67</f>
        <v>0</v>
      </c>
      <c r="H55" s="241">
        <f>SUM(H38:H54)</f>
        <v>154278</v>
      </c>
      <c r="I55" s="241">
        <f>SUM(I38:I54)</f>
        <v>0</v>
      </c>
      <c r="J55" s="241">
        <f>SUM(J38:J54)</f>
        <v>298373</v>
      </c>
      <c r="K55" s="241">
        <f>'BS'!D76</f>
        <v>39407</v>
      </c>
      <c r="L55" s="241">
        <f>SUM(L38:L54)</f>
        <v>0</v>
      </c>
      <c r="M55" s="242">
        <f>SUM(M38:M54)</f>
        <v>337780</v>
      </c>
      <c r="N55" s="32"/>
      <c r="O55" s="29"/>
    </row>
    <row r="56" spans="2:14" s="38" customFormat="1" ht="13.5" thickTop="1">
      <c r="B56" s="11"/>
      <c r="C56" s="110"/>
      <c r="D56" s="99"/>
      <c r="E56" s="99"/>
      <c r="F56" s="99"/>
      <c r="G56" s="99"/>
      <c r="H56" s="98"/>
      <c r="I56" s="256"/>
      <c r="J56" s="99"/>
      <c r="K56" s="99"/>
      <c r="L56" s="99"/>
      <c r="M56" s="99"/>
      <c r="N56" s="62"/>
    </row>
    <row r="57" spans="2:14" s="38" customFormat="1" ht="12.75" hidden="1">
      <c r="B57" s="11"/>
      <c r="C57" s="110" t="s">
        <v>106</v>
      </c>
      <c r="D57" s="99"/>
      <c r="E57" s="99"/>
      <c r="F57" s="99"/>
      <c r="G57" s="99"/>
      <c r="H57" s="98"/>
      <c r="I57" s="99"/>
      <c r="J57" s="99"/>
      <c r="K57" s="99"/>
      <c r="L57" s="99"/>
      <c r="M57" s="99"/>
      <c r="N57" s="62"/>
    </row>
    <row r="58" spans="2:14" s="38" customFormat="1" ht="12.75" hidden="1">
      <c r="B58" s="11"/>
      <c r="C58" s="110"/>
      <c r="D58" s="99"/>
      <c r="E58" s="99"/>
      <c r="F58" s="99"/>
      <c r="G58" s="99"/>
      <c r="H58" s="98"/>
      <c r="I58" s="99"/>
      <c r="J58" s="99"/>
      <c r="K58" s="99"/>
      <c r="L58" s="99"/>
      <c r="M58" s="99"/>
      <c r="N58" s="62"/>
    </row>
    <row r="59" spans="2:14" s="38" customFormat="1" ht="12.75" hidden="1">
      <c r="B59" s="11"/>
      <c r="C59" s="21" t="s">
        <v>105</v>
      </c>
      <c r="D59" s="47"/>
      <c r="E59" s="47"/>
      <c r="F59" s="47"/>
      <c r="G59" s="47"/>
      <c r="H59" s="91"/>
      <c r="I59" s="47"/>
      <c r="J59" s="47"/>
      <c r="K59" s="47"/>
      <c r="L59" s="47"/>
      <c r="M59" s="47"/>
      <c r="N59" s="62"/>
    </row>
    <row r="60" spans="2:14" s="38" customFormat="1" ht="12.75" hidden="1">
      <c r="B60" s="11"/>
      <c r="C60" s="21"/>
      <c r="D60" s="47"/>
      <c r="E60" s="47"/>
      <c r="F60" s="47"/>
      <c r="G60" s="47"/>
      <c r="H60" s="91"/>
      <c r="I60" s="47"/>
      <c r="J60" s="47"/>
      <c r="K60" s="47"/>
      <c r="L60" s="47"/>
      <c r="M60" s="47"/>
      <c r="N60" s="62"/>
    </row>
    <row r="61" spans="2:14" s="38" customFormat="1" ht="12.75" hidden="1">
      <c r="B61" s="11"/>
      <c r="C61" s="21" t="s">
        <v>95</v>
      </c>
      <c r="D61" s="49">
        <v>0</v>
      </c>
      <c r="E61" s="49">
        <v>0</v>
      </c>
      <c r="F61" s="49">
        <v>0</v>
      </c>
      <c r="G61" s="49"/>
      <c r="H61" s="97">
        <v>0</v>
      </c>
      <c r="I61" s="49"/>
      <c r="J61" s="49">
        <f>SUM(D61:H61)</f>
        <v>0</v>
      </c>
      <c r="K61" s="47"/>
      <c r="L61" s="47"/>
      <c r="M61" s="47"/>
      <c r="N61" s="62"/>
    </row>
    <row r="62" spans="2:14" s="38" customFormat="1" ht="12.75" hidden="1">
      <c r="B62" s="11"/>
      <c r="C62" s="21"/>
      <c r="D62" s="47"/>
      <c r="E62" s="47"/>
      <c r="F62" s="47"/>
      <c r="G62" s="47"/>
      <c r="H62" s="91"/>
      <c r="I62" s="47"/>
      <c r="J62" s="47"/>
      <c r="K62" s="47"/>
      <c r="L62" s="47"/>
      <c r="M62" s="47"/>
      <c r="N62" s="62"/>
    </row>
    <row r="63" spans="2:14" s="38" customFormat="1" ht="12.75" hidden="1">
      <c r="B63" s="11"/>
      <c r="C63" s="21" t="s">
        <v>96</v>
      </c>
      <c r="D63" s="47">
        <f>SUM(D59:D61)</f>
        <v>0</v>
      </c>
      <c r="E63" s="47">
        <f>SUM(E59:E61)</f>
        <v>0</v>
      </c>
      <c r="F63" s="47">
        <f>SUM(F59:F61)</f>
        <v>0</v>
      </c>
      <c r="G63" s="47"/>
      <c r="H63" s="91">
        <f>SUM(H59:H61)</f>
        <v>0</v>
      </c>
      <c r="I63" s="47"/>
      <c r="J63" s="47">
        <f>SUM(D63:H63)</f>
        <v>0</v>
      </c>
      <c r="K63" s="47"/>
      <c r="L63" s="47"/>
      <c r="M63" s="47"/>
      <c r="N63" s="62"/>
    </row>
    <row r="64" spans="2:14" s="38" customFormat="1" ht="12.75" hidden="1">
      <c r="B64" s="11"/>
      <c r="C64" s="110"/>
      <c r="D64" s="99"/>
      <c r="E64" s="99"/>
      <c r="F64" s="99"/>
      <c r="G64" s="99"/>
      <c r="H64" s="98"/>
      <c r="I64" s="99"/>
      <c r="J64" s="99"/>
      <c r="K64" s="99"/>
      <c r="L64" s="99"/>
      <c r="M64" s="99"/>
      <c r="N64" s="62"/>
    </row>
    <row r="65" spans="2:14" s="38" customFormat="1" ht="6.75" customHeight="1">
      <c r="B65" s="11"/>
      <c r="C65" s="110"/>
      <c r="D65" s="99"/>
      <c r="E65" s="99"/>
      <c r="F65" s="99"/>
      <c r="G65" s="99"/>
      <c r="H65" s="98"/>
      <c r="I65" s="99"/>
      <c r="J65" s="99"/>
      <c r="K65" s="99"/>
      <c r="L65" s="99"/>
      <c r="M65" s="99"/>
      <c r="N65" s="62"/>
    </row>
    <row r="66" spans="2:14" s="38" customFormat="1" ht="12.75">
      <c r="B66" s="11"/>
      <c r="C66" s="236" t="s">
        <v>163</v>
      </c>
      <c r="D66" s="99"/>
      <c r="E66" s="99"/>
      <c r="F66" s="99"/>
      <c r="G66" s="99"/>
      <c r="H66" s="98"/>
      <c r="I66" s="99"/>
      <c r="J66" s="99"/>
      <c r="K66" s="99"/>
      <c r="L66" s="99"/>
      <c r="M66" s="99"/>
      <c r="N66" s="62"/>
    </row>
    <row r="67" spans="2:14" s="38" customFormat="1" ht="12.75">
      <c r="B67" s="11"/>
      <c r="C67" s="110"/>
      <c r="D67" s="99"/>
      <c r="E67" s="99"/>
      <c r="F67" s="99"/>
      <c r="G67" s="99"/>
      <c r="H67" s="98"/>
      <c r="I67" s="99"/>
      <c r="J67" s="99"/>
      <c r="K67" s="99"/>
      <c r="L67" s="99"/>
      <c r="M67" s="99"/>
      <c r="N67" s="62"/>
    </row>
    <row r="68" spans="2:14" s="38" customFormat="1" ht="12.75">
      <c r="B68" s="11"/>
      <c r="C68" s="21" t="s">
        <v>164</v>
      </c>
      <c r="D68" s="47">
        <v>108802</v>
      </c>
      <c r="E68" s="47">
        <v>26508</v>
      </c>
      <c r="F68" s="47">
        <v>4052</v>
      </c>
      <c r="G68" s="47">
        <v>0</v>
      </c>
      <c r="H68" s="91">
        <v>145475</v>
      </c>
      <c r="I68" s="47">
        <v>3917</v>
      </c>
      <c r="J68" s="99">
        <f>SUM(D68:I68)</f>
        <v>288754</v>
      </c>
      <c r="K68" s="47">
        <v>34876</v>
      </c>
      <c r="L68" s="47">
        <v>0</v>
      </c>
      <c r="M68" s="99">
        <f>SUM(J68:L68)</f>
        <v>323630</v>
      </c>
      <c r="N68" s="62"/>
    </row>
    <row r="69" spans="2:14" s="38" customFormat="1" ht="12.75">
      <c r="B69" s="11"/>
      <c r="C69" s="110"/>
      <c r="D69" s="99"/>
      <c r="E69" s="99"/>
      <c r="F69" s="99"/>
      <c r="G69" s="99"/>
      <c r="H69" s="98"/>
      <c r="I69" s="99"/>
      <c r="J69" s="99"/>
      <c r="K69" s="99"/>
      <c r="L69" s="99"/>
      <c r="M69" s="99"/>
      <c r="N69" s="62"/>
    </row>
    <row r="70" spans="2:14" s="38" customFormat="1" ht="12.75">
      <c r="B70" s="11"/>
      <c r="C70" s="21" t="s">
        <v>103</v>
      </c>
      <c r="D70" s="99"/>
      <c r="E70" s="99"/>
      <c r="F70" s="99"/>
      <c r="G70" s="99"/>
      <c r="H70" s="98"/>
      <c r="I70" s="99"/>
      <c r="J70" s="99"/>
      <c r="K70" s="99"/>
      <c r="L70" s="99"/>
      <c r="M70" s="99"/>
      <c r="N70" s="62"/>
    </row>
    <row r="71" spans="2:14" s="38" customFormat="1" ht="12.75">
      <c r="B71" s="11"/>
      <c r="C71" s="21" t="s">
        <v>51</v>
      </c>
      <c r="D71" s="47">
        <v>0</v>
      </c>
      <c r="E71" s="47">
        <v>0</v>
      </c>
      <c r="F71" s="45">
        <v>3640</v>
      </c>
      <c r="G71" s="45">
        <v>0</v>
      </c>
      <c r="H71" s="91">
        <v>0</v>
      </c>
      <c r="I71" s="47">
        <v>0</v>
      </c>
      <c r="J71" s="99">
        <f>SUM(D71:I71)</f>
        <v>3640</v>
      </c>
      <c r="K71" s="47">
        <v>0</v>
      </c>
      <c r="L71" s="47">
        <v>0</v>
      </c>
      <c r="M71" s="170">
        <f>SUM(J71:L71)</f>
        <v>3640</v>
      </c>
      <c r="N71" s="62"/>
    </row>
    <row r="72" spans="2:14" s="38" customFormat="1" ht="12.75">
      <c r="B72" s="11"/>
      <c r="C72" s="110"/>
      <c r="D72" s="99"/>
      <c r="E72" s="99"/>
      <c r="F72" s="99"/>
      <c r="G72" s="99"/>
      <c r="H72" s="98"/>
      <c r="I72" s="99"/>
      <c r="J72" s="99"/>
      <c r="K72" s="99"/>
      <c r="L72" s="99"/>
      <c r="M72" s="99"/>
      <c r="N72" s="62"/>
    </row>
    <row r="73" spans="2:14" s="245" customFormat="1" ht="12.75">
      <c r="B73" s="243"/>
      <c r="C73" s="186" t="s">
        <v>151</v>
      </c>
      <c r="D73" s="169">
        <v>0</v>
      </c>
      <c r="E73" s="169">
        <v>0</v>
      </c>
      <c r="F73" s="169">
        <v>0</v>
      </c>
      <c r="G73" s="169">
        <v>0</v>
      </c>
      <c r="H73" s="162">
        <f>'IS'!G45</f>
        <v>1327</v>
      </c>
      <c r="I73" s="169">
        <v>0</v>
      </c>
      <c r="J73" s="170">
        <f>SUM(D73:I73)</f>
        <v>1327</v>
      </c>
      <c r="K73" s="169">
        <v>517</v>
      </c>
      <c r="L73" s="169">
        <v>0</v>
      </c>
      <c r="M73" s="170">
        <f>SUM(J73:L73)</f>
        <v>1844</v>
      </c>
      <c r="N73" s="244"/>
    </row>
    <row r="74" spans="2:14" s="38" customFormat="1" ht="12.75" hidden="1">
      <c r="B74" s="11"/>
      <c r="C74" s="21"/>
      <c r="D74" s="47"/>
      <c r="E74" s="47"/>
      <c r="F74" s="47"/>
      <c r="G74" s="47"/>
      <c r="H74" s="91"/>
      <c r="I74" s="47"/>
      <c r="J74" s="99"/>
      <c r="K74" s="47"/>
      <c r="L74" s="47"/>
      <c r="M74" s="99"/>
      <c r="N74" s="62"/>
    </row>
    <row r="75" spans="2:14" s="38" customFormat="1" ht="12.75" hidden="1">
      <c r="B75" s="11"/>
      <c r="C75" s="21" t="s">
        <v>152</v>
      </c>
      <c r="D75" s="45">
        <v>0</v>
      </c>
      <c r="E75" s="45">
        <v>0</v>
      </c>
      <c r="F75" s="113">
        <v>0</v>
      </c>
      <c r="G75" s="125">
        <v>0</v>
      </c>
      <c r="H75" s="46">
        <v>0</v>
      </c>
      <c r="I75" s="45">
        <v>0</v>
      </c>
      <c r="J75" s="237">
        <f>SUM(D75:I75)</f>
        <v>0</v>
      </c>
      <c r="K75" s="45">
        <v>0</v>
      </c>
      <c r="L75" s="45">
        <v>0</v>
      </c>
      <c r="M75" s="99">
        <f>SUM(J75:K75)</f>
        <v>0</v>
      </c>
      <c r="N75" s="62"/>
    </row>
    <row r="76" spans="2:14" s="38" customFormat="1" ht="12.75" hidden="1">
      <c r="B76" s="11"/>
      <c r="C76" s="21"/>
      <c r="D76" s="45"/>
      <c r="E76" s="45"/>
      <c r="F76" s="113"/>
      <c r="G76" s="125"/>
      <c r="H76" s="46"/>
      <c r="I76" s="45"/>
      <c r="J76" s="237"/>
      <c r="K76" s="45"/>
      <c r="L76" s="45"/>
      <c r="M76" s="99"/>
      <c r="N76" s="62"/>
    </row>
    <row r="77" spans="2:14" s="38" customFormat="1" ht="12.75" hidden="1">
      <c r="B77" s="11"/>
      <c r="C77" s="21" t="s">
        <v>153</v>
      </c>
      <c r="D77" s="45">
        <v>0</v>
      </c>
      <c r="E77" s="45">
        <v>0</v>
      </c>
      <c r="F77" s="113">
        <v>0</v>
      </c>
      <c r="G77" s="125">
        <v>0</v>
      </c>
      <c r="H77" s="46">
        <v>0</v>
      </c>
      <c r="I77" s="45">
        <v>0</v>
      </c>
      <c r="J77" s="237">
        <f>SUM(D77:I77)</f>
        <v>0</v>
      </c>
      <c r="K77" s="45">
        <v>0</v>
      </c>
      <c r="L77" s="45">
        <v>0</v>
      </c>
      <c r="M77" s="99">
        <f>SUM(J77:K77)</f>
        <v>0</v>
      </c>
      <c r="N77" s="62"/>
    </row>
    <row r="78" spans="2:14" s="38" customFormat="1" ht="12.75">
      <c r="B78" s="11"/>
      <c r="C78" s="110"/>
      <c r="D78" s="47"/>
      <c r="E78" s="47"/>
      <c r="F78" s="47"/>
      <c r="G78" s="47"/>
      <c r="H78" s="91"/>
      <c r="I78" s="47"/>
      <c r="J78" s="99"/>
      <c r="K78" s="47"/>
      <c r="L78" s="47"/>
      <c r="M78" s="99"/>
      <c r="N78" s="62"/>
    </row>
    <row r="79" spans="2:14" s="38" customFormat="1" ht="12.75">
      <c r="B79" s="11"/>
      <c r="C79" s="21" t="s">
        <v>142</v>
      </c>
      <c r="D79" s="47">
        <v>0</v>
      </c>
      <c r="E79" s="47">
        <v>0</v>
      </c>
      <c r="F79" s="47">
        <v>0</v>
      </c>
      <c r="G79" s="47">
        <v>0</v>
      </c>
      <c r="H79" s="91">
        <v>0</v>
      </c>
      <c r="I79" s="47">
        <v>0</v>
      </c>
      <c r="J79" s="237">
        <f>SUM(D79:I79)</f>
        <v>0</v>
      </c>
      <c r="K79" s="47">
        <v>0</v>
      </c>
      <c r="L79" s="47">
        <v>125</v>
      </c>
      <c r="M79" s="170">
        <f>SUM(J79:L79)</f>
        <v>125</v>
      </c>
      <c r="N79" s="62"/>
    </row>
    <row r="80" spans="2:14" s="38" customFormat="1" ht="12.75">
      <c r="B80" s="11"/>
      <c r="C80" s="110"/>
      <c r="D80" s="47"/>
      <c r="E80" s="47"/>
      <c r="F80" s="47"/>
      <c r="G80" s="47"/>
      <c r="H80" s="91"/>
      <c r="I80" s="47"/>
      <c r="J80" s="99"/>
      <c r="K80" s="47"/>
      <c r="L80" s="47"/>
      <c r="M80" s="99"/>
      <c r="N80" s="62"/>
    </row>
    <row r="81" spans="2:14" s="38" customFormat="1" ht="12.75" hidden="1">
      <c r="B81" s="11"/>
      <c r="C81" s="21" t="s">
        <v>142</v>
      </c>
      <c r="D81" s="47">
        <v>0</v>
      </c>
      <c r="E81" s="47">
        <v>0</v>
      </c>
      <c r="F81" s="47">
        <v>0</v>
      </c>
      <c r="G81" s="47">
        <v>0</v>
      </c>
      <c r="H81" s="91">
        <v>0</v>
      </c>
      <c r="I81" s="47"/>
      <c r="J81" s="237">
        <f>SUM(D81:H81)</f>
        <v>0</v>
      </c>
      <c r="K81" s="47">
        <v>0</v>
      </c>
      <c r="L81" s="47">
        <v>0</v>
      </c>
      <c r="M81" s="99">
        <f>SUM(J81:L81)</f>
        <v>0</v>
      </c>
      <c r="N81" s="62"/>
    </row>
    <row r="82" spans="2:14" s="38" customFormat="1" ht="12.75" hidden="1">
      <c r="B82" s="11"/>
      <c r="C82" s="110"/>
      <c r="D82" s="47"/>
      <c r="E82" s="47"/>
      <c r="F82" s="47"/>
      <c r="G82" s="47"/>
      <c r="H82" s="91"/>
      <c r="I82" s="47"/>
      <c r="J82" s="99"/>
      <c r="K82" s="47"/>
      <c r="L82" s="47"/>
      <c r="M82" s="99"/>
      <c r="N82" s="62"/>
    </row>
    <row r="83" spans="2:14" s="38" customFormat="1" ht="12.75">
      <c r="B83" s="11"/>
      <c r="C83" s="21" t="s">
        <v>52</v>
      </c>
      <c r="D83" s="47">
        <v>35</v>
      </c>
      <c r="E83" s="47">
        <v>33</v>
      </c>
      <c r="F83" s="47">
        <v>0</v>
      </c>
      <c r="G83" s="47">
        <v>0</v>
      </c>
      <c r="H83" s="91">
        <v>0</v>
      </c>
      <c r="I83" s="47">
        <v>0</v>
      </c>
      <c r="J83" s="99">
        <f>SUM(D83:I83)</f>
        <v>68</v>
      </c>
      <c r="K83" s="47">
        <v>0</v>
      </c>
      <c r="L83" s="47">
        <v>0</v>
      </c>
      <c r="M83" s="170">
        <f>SUM(J83:L83)</f>
        <v>68</v>
      </c>
      <c r="N83" s="62"/>
    </row>
    <row r="84" spans="2:14" s="38" customFormat="1" ht="12.75">
      <c r="B84" s="11"/>
      <c r="C84" s="110"/>
      <c r="D84" s="122"/>
      <c r="E84" s="122"/>
      <c r="F84" s="122"/>
      <c r="G84" s="122"/>
      <c r="H84" s="123"/>
      <c r="I84" s="122"/>
      <c r="J84" s="122"/>
      <c r="K84" s="122"/>
      <c r="L84" s="122"/>
      <c r="M84" s="122"/>
      <c r="N84" s="62"/>
    </row>
    <row r="85" spans="2:14" s="38" customFormat="1" ht="13.5" thickBot="1">
      <c r="B85" s="11"/>
      <c r="C85" s="239" t="s">
        <v>165</v>
      </c>
      <c r="D85" s="249">
        <f>SUM(D68:D84)</f>
        <v>108837</v>
      </c>
      <c r="E85" s="249">
        <f>SUM(E68:E84)</f>
        <v>26541</v>
      </c>
      <c r="F85" s="249">
        <f>SUM(F68:F84)</f>
        <v>7692</v>
      </c>
      <c r="G85" s="249">
        <f>SUM(G70:G84)</f>
        <v>0</v>
      </c>
      <c r="H85" s="249">
        <f aca="true" t="shared" si="0" ref="H85:M85">SUM(H68:H84)</f>
        <v>146802</v>
      </c>
      <c r="I85" s="249">
        <f t="shared" si="0"/>
        <v>3917</v>
      </c>
      <c r="J85" s="249">
        <f t="shared" si="0"/>
        <v>293789</v>
      </c>
      <c r="K85" s="249">
        <f t="shared" si="0"/>
        <v>35393</v>
      </c>
      <c r="L85" s="249">
        <f t="shared" si="0"/>
        <v>125</v>
      </c>
      <c r="M85" s="249">
        <f t="shared" si="0"/>
        <v>329307</v>
      </c>
      <c r="N85" s="62"/>
    </row>
    <row r="86" spans="2:14" ht="13.5" thickBot="1">
      <c r="B86" s="55"/>
      <c r="C86" s="56"/>
      <c r="D86" s="63"/>
      <c r="E86" s="63"/>
      <c r="F86" s="56"/>
      <c r="G86" s="56"/>
      <c r="H86" s="56"/>
      <c r="I86" s="56"/>
      <c r="J86" s="56"/>
      <c r="K86" s="56"/>
      <c r="L86" s="56"/>
      <c r="M86" s="56"/>
      <c r="N86" s="64"/>
    </row>
    <row r="87" spans="3:14" ht="12.75">
      <c r="C87" s="31"/>
      <c r="D87" s="46"/>
      <c r="E87" s="46"/>
      <c r="F87" s="31"/>
      <c r="G87" s="31"/>
      <c r="H87" s="31"/>
      <c r="I87" s="31"/>
      <c r="J87" s="31"/>
      <c r="K87" s="31"/>
      <c r="L87" s="31"/>
      <c r="M87" s="31"/>
      <c r="N87" s="31"/>
    </row>
    <row r="88" spans="3:14" ht="12.75">
      <c r="C88" s="31"/>
      <c r="D88" s="46"/>
      <c r="E88" s="46"/>
      <c r="F88" s="31"/>
      <c r="G88" s="31"/>
      <c r="H88" s="31"/>
      <c r="I88" s="31"/>
      <c r="J88" s="227"/>
      <c r="K88" s="31"/>
      <c r="L88" s="31"/>
      <c r="M88" s="227"/>
      <c r="N88" s="31"/>
    </row>
    <row r="89" spans="3:14" ht="12.75">
      <c r="C89" s="31"/>
      <c r="D89" s="46"/>
      <c r="E89" s="46"/>
      <c r="F89" s="31"/>
      <c r="G89" s="31"/>
      <c r="H89" s="31"/>
      <c r="I89" s="31"/>
      <c r="J89" s="31"/>
      <c r="K89" s="31"/>
      <c r="L89" s="31"/>
      <c r="M89" s="31"/>
      <c r="N89" s="31"/>
    </row>
    <row r="90" spans="4:5" ht="12.75">
      <c r="D90" s="57"/>
      <c r="E90" s="57"/>
    </row>
    <row r="91" spans="4:5" ht="12.75">
      <c r="D91" s="57"/>
      <c r="E91" s="57"/>
    </row>
    <row r="92" spans="4:5" ht="12.75">
      <c r="D92" s="57"/>
      <c r="E92" s="57"/>
    </row>
    <row r="93" spans="4:5" ht="12.75">
      <c r="D93" s="57"/>
      <c r="E93" s="57"/>
    </row>
    <row r="94" spans="4:5" ht="12.75">
      <c r="D94" s="57"/>
      <c r="E94" s="57"/>
    </row>
    <row r="95" spans="4:5" ht="12.75">
      <c r="D95" s="57"/>
      <c r="E95" s="57"/>
    </row>
    <row r="97" spans="4:5" ht="12.75">
      <c r="D97" s="57"/>
      <c r="E97" s="57"/>
    </row>
    <row r="98" spans="4:5" ht="12.75">
      <c r="D98" s="57"/>
      <c r="E98" s="57"/>
    </row>
    <row r="99" spans="4:5" ht="12.75">
      <c r="D99" s="57"/>
      <c r="E99" s="57"/>
    </row>
  </sheetData>
  <mergeCells count="7">
    <mergeCell ref="D8:F8"/>
    <mergeCell ref="C6:M6"/>
    <mergeCell ref="D20:J20"/>
    <mergeCell ref="C7:M7"/>
    <mergeCell ref="C10:M10"/>
    <mergeCell ref="C11:M11"/>
    <mergeCell ref="C12:M12"/>
  </mergeCells>
  <printOptions horizontalCentered="1"/>
  <pageMargins left="0.12" right="0.41" top="0.59" bottom="0.19" header="0.52" footer="0.16"/>
  <pageSetup horizontalDpi="600" verticalDpi="600" orientation="landscape" paperSize="9" scale="75" r:id="rId2"/>
  <ignoredErrors>
    <ignoredError sqref="K5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2"/>
  <sheetViews>
    <sheetView zoomScale="86" zoomScaleNormal="86" zoomScaleSheetLayoutView="100" workbookViewId="0" topLeftCell="A47">
      <selection activeCell="G63" sqref="G63"/>
    </sheetView>
  </sheetViews>
  <sheetFormatPr defaultColWidth="9.140625" defaultRowHeight="14.25"/>
  <cols>
    <col min="1" max="1" width="3.00390625" style="1" customWidth="1"/>
    <col min="2" max="2" width="2.14062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31.421875" style="199" customWidth="1"/>
    <col min="8" max="8" width="31.421875" style="16" customWidth="1"/>
    <col min="9" max="9" width="3.421875" style="1" customWidth="1"/>
    <col min="10" max="10" width="9.57421875" style="1" customWidth="1"/>
    <col min="11" max="11" width="11.57421875" style="1" bestFit="1" customWidth="1"/>
    <col min="12" max="16384" width="9.57421875" style="1" customWidth="1"/>
  </cols>
  <sheetData>
    <row r="1" spans="2:9" ht="12.75">
      <c r="B1" s="65"/>
      <c r="C1" s="27"/>
      <c r="D1" s="27"/>
      <c r="E1" s="27"/>
      <c r="F1" s="27"/>
      <c r="G1" s="188"/>
      <c r="H1" s="140"/>
      <c r="I1" s="4"/>
    </row>
    <row r="2" spans="2:9" ht="12.75">
      <c r="B2" s="14"/>
      <c r="C2" s="31"/>
      <c r="D2" s="31"/>
      <c r="E2" s="31"/>
      <c r="F2" s="31"/>
      <c r="G2" s="180"/>
      <c r="H2" s="12"/>
      <c r="I2" s="7"/>
    </row>
    <row r="3" spans="2:9" ht="12.75" customHeight="1">
      <c r="B3" s="14"/>
      <c r="C3" s="31"/>
      <c r="D3" s="31"/>
      <c r="E3" s="31"/>
      <c r="F3" s="31"/>
      <c r="G3" s="180"/>
      <c r="H3" s="12"/>
      <c r="I3" s="7"/>
    </row>
    <row r="4" spans="2:9" ht="12.75" customHeight="1">
      <c r="B4" s="14"/>
      <c r="C4" s="12"/>
      <c r="D4" s="12"/>
      <c r="E4" s="12"/>
      <c r="F4" s="12"/>
      <c r="G4" s="180"/>
      <c r="H4" s="20"/>
      <c r="I4" s="7"/>
    </row>
    <row r="5" spans="2:9" ht="15" customHeight="1">
      <c r="B5" s="14"/>
      <c r="C5" s="12"/>
      <c r="D5" s="12"/>
      <c r="E5" s="12"/>
      <c r="F5" s="12"/>
      <c r="G5" s="180"/>
      <c r="H5" s="20"/>
      <c r="I5" s="7"/>
    </row>
    <row r="6" spans="2:9" ht="12.75">
      <c r="B6" s="14"/>
      <c r="C6" s="285" t="str">
        <f>'BS'!C6</f>
        <v>(Company No : 363984-X)</v>
      </c>
      <c r="D6" s="285"/>
      <c r="E6" s="285"/>
      <c r="F6" s="285"/>
      <c r="G6" s="285"/>
      <c r="H6" s="285"/>
      <c r="I6" s="7"/>
    </row>
    <row r="7" spans="2:9" ht="12.75">
      <c r="B7" s="14"/>
      <c r="C7" s="281" t="s">
        <v>0</v>
      </c>
      <c r="D7" s="281"/>
      <c r="E7" s="281"/>
      <c r="F7" s="281"/>
      <c r="G7" s="281"/>
      <c r="H7" s="281"/>
      <c r="I7" s="7"/>
    </row>
    <row r="8" spans="2:9" ht="12.75">
      <c r="B8" s="14"/>
      <c r="C8" s="12"/>
      <c r="D8" s="12"/>
      <c r="E8" s="12"/>
      <c r="F8" s="12"/>
      <c r="G8" s="180"/>
      <c r="H8" s="20"/>
      <c r="I8" s="7"/>
    </row>
    <row r="9" spans="2:9" ht="12.75">
      <c r="B9" s="14"/>
      <c r="C9" s="297" t="s">
        <v>42</v>
      </c>
      <c r="D9" s="297"/>
      <c r="E9" s="297"/>
      <c r="F9" s="297"/>
      <c r="G9" s="297"/>
      <c r="H9" s="297"/>
      <c r="I9" s="7"/>
    </row>
    <row r="10" spans="2:18" ht="12.75">
      <c r="B10" s="14"/>
      <c r="C10" s="297" t="str">
        <f>'BS'!C10</f>
        <v>For The Year Ended 31 March 2007</v>
      </c>
      <c r="D10" s="297"/>
      <c r="E10" s="297"/>
      <c r="F10" s="297"/>
      <c r="G10" s="297"/>
      <c r="H10" s="297"/>
      <c r="I10" s="7"/>
      <c r="L10" s="280"/>
      <c r="M10" s="280"/>
      <c r="N10" s="280"/>
      <c r="O10" s="280"/>
      <c r="P10" s="280"/>
      <c r="Q10" s="280"/>
      <c r="R10" s="293"/>
    </row>
    <row r="11" spans="2:18" ht="12.75">
      <c r="B11" s="14"/>
      <c r="C11" s="298" t="s">
        <v>43</v>
      </c>
      <c r="D11" s="298"/>
      <c r="E11" s="298"/>
      <c r="F11" s="298"/>
      <c r="G11" s="298"/>
      <c r="H11" s="298"/>
      <c r="I11" s="7"/>
      <c r="L11" s="87"/>
      <c r="M11" s="87"/>
      <c r="N11" s="87"/>
      <c r="O11" s="87"/>
      <c r="P11" s="87"/>
      <c r="Q11" s="87"/>
      <c r="R11" s="88"/>
    </row>
    <row r="12" spans="2:16" ht="12.75">
      <c r="B12" s="14"/>
      <c r="C12" s="12"/>
      <c r="D12" s="12"/>
      <c r="E12" s="12"/>
      <c r="F12" s="12"/>
      <c r="G12" s="180"/>
      <c r="H12" s="20"/>
      <c r="I12" s="7"/>
      <c r="L12" s="67"/>
      <c r="M12" s="67"/>
      <c r="N12" s="67"/>
      <c r="P12" s="67"/>
    </row>
    <row r="13" spans="2:9" ht="12.75">
      <c r="B13" s="14"/>
      <c r="C13" s="68" t="s">
        <v>53</v>
      </c>
      <c r="D13" s="69"/>
      <c r="E13" s="69"/>
      <c r="F13" s="69"/>
      <c r="G13" s="69"/>
      <c r="H13" s="70"/>
      <c r="I13" s="7"/>
    </row>
    <row r="14" spans="2:9" ht="12.75">
      <c r="B14" s="14"/>
      <c r="C14" s="71"/>
      <c r="D14" s="71"/>
      <c r="E14" s="71"/>
      <c r="F14" s="71"/>
      <c r="G14" s="189"/>
      <c r="H14" s="71"/>
      <c r="I14" s="7"/>
    </row>
    <row r="15" spans="2:9" ht="12.75">
      <c r="B15" s="14"/>
      <c r="C15" s="72"/>
      <c r="D15" s="73"/>
      <c r="E15" s="73"/>
      <c r="F15" s="73"/>
      <c r="G15" s="190"/>
      <c r="H15" s="74"/>
      <c r="I15" s="7"/>
    </row>
    <row r="16" spans="2:9" ht="12.75" customHeight="1" hidden="1">
      <c r="B16" s="14"/>
      <c r="C16" s="75"/>
      <c r="D16" s="12"/>
      <c r="E16" s="12"/>
      <c r="F16" s="12"/>
      <c r="G16" s="106"/>
      <c r="H16" s="76"/>
      <c r="I16" s="7"/>
    </row>
    <row r="17" spans="2:9" ht="12.75" customHeight="1">
      <c r="B17" s="14"/>
      <c r="C17" s="75"/>
      <c r="D17" s="12"/>
      <c r="E17" s="12"/>
      <c r="F17" s="12"/>
      <c r="G17" s="191" t="s">
        <v>32</v>
      </c>
      <c r="H17" s="153" t="s">
        <v>33</v>
      </c>
      <c r="I17" s="7"/>
    </row>
    <row r="18" spans="2:9" ht="12.75" customHeight="1">
      <c r="B18" s="14"/>
      <c r="C18" s="75"/>
      <c r="D18" s="12"/>
      <c r="E18" s="12"/>
      <c r="F18" s="12"/>
      <c r="G18" s="191" t="s">
        <v>34</v>
      </c>
      <c r="H18" s="153" t="s">
        <v>35</v>
      </c>
      <c r="I18" s="7"/>
    </row>
    <row r="19" spans="2:9" ht="12.75">
      <c r="B19" s="14"/>
      <c r="C19" s="77"/>
      <c r="D19" s="12"/>
      <c r="E19" s="12"/>
      <c r="F19" s="12"/>
      <c r="G19" s="191" t="s">
        <v>36</v>
      </c>
      <c r="H19" s="153" t="s">
        <v>37</v>
      </c>
      <c r="I19" s="7"/>
    </row>
    <row r="20" spans="2:9" ht="12.75">
      <c r="B20" s="14"/>
      <c r="C20" s="77"/>
      <c r="D20" s="12"/>
      <c r="E20" s="12"/>
      <c r="F20" s="12"/>
      <c r="G20" s="192">
        <v>39172</v>
      </c>
      <c r="H20" s="146">
        <v>38807</v>
      </c>
      <c r="I20" s="7"/>
    </row>
    <row r="21" spans="2:9" ht="12.75">
      <c r="B21" s="14"/>
      <c r="C21" s="84"/>
      <c r="D21" s="85"/>
      <c r="E21" s="85"/>
      <c r="F21" s="85"/>
      <c r="G21" s="193" t="s">
        <v>90</v>
      </c>
      <c r="H21" s="148" t="s">
        <v>90</v>
      </c>
      <c r="I21" s="7"/>
    </row>
    <row r="22" spans="2:9" ht="12.75">
      <c r="B22" s="14"/>
      <c r="C22" s="77"/>
      <c r="D22" s="12"/>
      <c r="E22" s="12"/>
      <c r="F22" s="12"/>
      <c r="G22" s="194"/>
      <c r="H22" s="154"/>
      <c r="I22" s="7"/>
    </row>
    <row r="23" spans="2:9" ht="12.75">
      <c r="B23" s="14"/>
      <c r="C23" s="75" t="s">
        <v>54</v>
      </c>
      <c r="D23" s="12"/>
      <c r="E23" s="12"/>
      <c r="F23" s="12"/>
      <c r="G23" s="106"/>
      <c r="H23" s="13"/>
      <c r="I23" s="7"/>
    </row>
    <row r="24" spans="2:9" ht="12.75">
      <c r="B24" s="14"/>
      <c r="C24" s="77" t="s">
        <v>55</v>
      </c>
      <c r="D24" s="12"/>
      <c r="E24" s="12"/>
      <c r="F24" s="13"/>
      <c r="G24" s="1"/>
      <c r="H24" s="156"/>
      <c r="I24" s="78"/>
    </row>
    <row r="25" spans="2:9" ht="12.75">
      <c r="B25" s="14"/>
      <c r="C25" s="77"/>
      <c r="D25" s="12" t="s">
        <v>168</v>
      </c>
      <c r="E25" s="12"/>
      <c r="F25" s="12"/>
      <c r="G25" s="169">
        <f>'IS'!F35</f>
        <v>8281</v>
      </c>
      <c r="H25" s="156">
        <v>3268</v>
      </c>
      <c r="I25" s="78"/>
    </row>
    <row r="26" spans="2:9" ht="12.75" hidden="1">
      <c r="B26" s="14"/>
      <c r="C26" s="77"/>
      <c r="D26" s="12" t="s">
        <v>170</v>
      </c>
      <c r="E26" s="12"/>
      <c r="F26" s="12"/>
      <c r="G26" s="169">
        <f>'IS'!F40</f>
        <v>0</v>
      </c>
      <c r="H26" s="156">
        <v>0</v>
      </c>
      <c r="I26" s="78"/>
    </row>
    <row r="27" spans="2:9" ht="12.75">
      <c r="B27" s="14"/>
      <c r="C27" s="77" t="s">
        <v>56</v>
      </c>
      <c r="D27" s="12"/>
      <c r="E27" s="12"/>
      <c r="F27" s="12"/>
      <c r="G27" s="106"/>
      <c r="H27" s="105"/>
      <c r="I27" s="78"/>
    </row>
    <row r="28" spans="2:9" ht="12.75">
      <c r="B28" s="14"/>
      <c r="C28" s="77"/>
      <c r="D28" s="12" t="s">
        <v>57</v>
      </c>
      <c r="E28" s="12"/>
      <c r="F28" s="12"/>
      <c r="G28" s="169">
        <f>7566-(G30+G25+G26)</f>
        <v>7330</v>
      </c>
      <c r="H28" s="156">
        <v>9126</v>
      </c>
      <c r="I28" s="78"/>
    </row>
    <row r="29" spans="2:9" ht="12.75" hidden="1">
      <c r="B29" s="14"/>
      <c r="C29" s="77"/>
      <c r="D29" s="12" t="s">
        <v>58</v>
      </c>
      <c r="E29" s="12"/>
      <c r="F29" s="12"/>
      <c r="G29" s="169"/>
      <c r="H29" s="156"/>
      <c r="I29" s="78"/>
    </row>
    <row r="30" spans="2:9" ht="12.75">
      <c r="B30" s="14"/>
      <c r="C30" s="77"/>
      <c r="D30" s="12" t="s">
        <v>59</v>
      </c>
      <c r="E30" s="12"/>
      <c r="F30" s="12"/>
      <c r="G30" s="171">
        <v>-8045</v>
      </c>
      <c r="H30" s="158">
        <v>-4673</v>
      </c>
      <c r="I30" s="78"/>
    </row>
    <row r="31" spans="2:9" ht="12.75">
      <c r="B31" s="14"/>
      <c r="C31" s="77" t="s">
        <v>60</v>
      </c>
      <c r="D31" s="12"/>
      <c r="E31" s="12"/>
      <c r="F31" s="12"/>
      <c r="G31" s="169">
        <f>SUM(G25:G30)</f>
        <v>7566</v>
      </c>
      <c r="H31" s="156">
        <f>SUM(H24:H30)</f>
        <v>7721</v>
      </c>
      <c r="I31" s="78"/>
    </row>
    <row r="32" spans="2:9" ht="12.75">
      <c r="B32" s="14"/>
      <c r="C32" s="77"/>
      <c r="D32" s="12"/>
      <c r="E32" s="12"/>
      <c r="F32" s="12"/>
      <c r="G32" s="106"/>
      <c r="H32" s="105"/>
      <c r="I32" s="78"/>
    </row>
    <row r="33" spans="2:9" ht="12.75" hidden="1">
      <c r="B33" s="14"/>
      <c r="C33" s="77" t="s">
        <v>61</v>
      </c>
      <c r="D33" s="12"/>
      <c r="E33" s="12"/>
      <c r="F33" s="12"/>
      <c r="G33" s="106"/>
      <c r="H33" s="105"/>
      <c r="I33" s="78"/>
    </row>
    <row r="34" spans="2:9" ht="12.75" hidden="1">
      <c r="B34" s="14"/>
      <c r="C34" s="77" t="s">
        <v>62</v>
      </c>
      <c r="D34" s="12"/>
      <c r="E34" s="12"/>
      <c r="F34" s="12"/>
      <c r="G34" s="106"/>
      <c r="H34" s="105"/>
      <c r="I34" s="78"/>
    </row>
    <row r="35" spans="2:9" ht="12.75">
      <c r="B35" s="14"/>
      <c r="C35" s="77" t="s">
        <v>63</v>
      </c>
      <c r="D35" s="12"/>
      <c r="E35" s="12"/>
      <c r="F35" s="12"/>
      <c r="G35" s="169">
        <f>47-G36-G31</f>
        <v>-38484</v>
      </c>
      <c r="H35" s="156">
        <v>-14887</v>
      </c>
      <c r="I35" s="78"/>
    </row>
    <row r="36" spans="2:9" ht="12.75">
      <c r="B36" s="14"/>
      <c r="C36" s="77" t="s">
        <v>64</v>
      </c>
      <c r="D36" s="12"/>
      <c r="E36" s="12"/>
      <c r="F36" s="12"/>
      <c r="G36" s="171">
        <v>30965</v>
      </c>
      <c r="H36" s="158">
        <v>-36411</v>
      </c>
      <c r="I36" s="78"/>
    </row>
    <row r="37" spans="2:9" ht="12.75">
      <c r="B37" s="14"/>
      <c r="C37" s="77" t="s">
        <v>65</v>
      </c>
      <c r="D37" s="12"/>
      <c r="E37" s="12"/>
      <c r="F37" s="12"/>
      <c r="G37" s="169">
        <f>SUM(G31:G36)</f>
        <v>47</v>
      </c>
      <c r="H37" s="156">
        <f>SUM(H31:H36)</f>
        <v>-43577</v>
      </c>
      <c r="I37" s="78"/>
    </row>
    <row r="38" spans="2:9" ht="12.75">
      <c r="B38" s="14"/>
      <c r="C38" s="77"/>
      <c r="D38" s="12"/>
      <c r="E38" s="12"/>
      <c r="F38" s="12"/>
      <c r="G38" s="106"/>
      <c r="H38" s="105"/>
      <c r="I38" s="78"/>
    </row>
    <row r="39" spans="2:9" ht="12.75">
      <c r="B39" s="14"/>
      <c r="C39" s="77" t="s">
        <v>92</v>
      </c>
      <c r="D39" s="12"/>
      <c r="E39" s="12"/>
      <c r="F39" s="12"/>
      <c r="G39" s="169">
        <v>-1691</v>
      </c>
      <c r="H39" s="156">
        <v>-1376</v>
      </c>
      <c r="I39" s="78"/>
    </row>
    <row r="40" spans="2:9" ht="12.75">
      <c r="B40" s="14"/>
      <c r="C40" s="77" t="s">
        <v>97</v>
      </c>
      <c r="D40" s="12"/>
      <c r="E40" s="12"/>
      <c r="F40" s="12"/>
      <c r="G40" s="169">
        <f>3625-3610</f>
        <v>15</v>
      </c>
      <c r="H40" s="156">
        <v>10</v>
      </c>
      <c r="I40" s="78"/>
    </row>
    <row r="41" spans="2:9" ht="12.75">
      <c r="B41" s="14"/>
      <c r="C41" s="77" t="s">
        <v>89</v>
      </c>
      <c r="D41" s="12"/>
      <c r="E41" s="12"/>
      <c r="F41" s="12"/>
      <c r="G41" s="171">
        <v>161</v>
      </c>
      <c r="H41" s="158">
        <v>12</v>
      </c>
      <c r="I41" s="78"/>
    </row>
    <row r="42" spans="2:9" ht="12.75">
      <c r="B42" s="14"/>
      <c r="C42" s="77" t="s">
        <v>66</v>
      </c>
      <c r="D42" s="12"/>
      <c r="E42" s="12"/>
      <c r="F42" s="12"/>
      <c r="G42" s="169">
        <f>SUM(G37:G41)</f>
        <v>-1468</v>
      </c>
      <c r="H42" s="156">
        <f>SUM(H37:H41)</f>
        <v>-44931</v>
      </c>
      <c r="I42" s="7"/>
    </row>
    <row r="43" spans="2:9" ht="12.75">
      <c r="B43" s="14"/>
      <c r="C43" s="77"/>
      <c r="D43" s="12"/>
      <c r="E43" s="12"/>
      <c r="F43" s="12"/>
      <c r="G43" s="106"/>
      <c r="H43" s="105"/>
      <c r="I43" s="7"/>
    </row>
    <row r="44" spans="2:9" s="12" customFormat="1" ht="12.75">
      <c r="B44" s="14"/>
      <c r="C44" s="77"/>
      <c r="G44" s="106"/>
      <c r="H44" s="105"/>
      <c r="I44" s="7"/>
    </row>
    <row r="45" spans="2:11" s="12" customFormat="1" ht="12.75">
      <c r="B45" s="14"/>
      <c r="C45" s="79" t="s">
        <v>67</v>
      </c>
      <c r="G45" s="106"/>
      <c r="H45" s="105"/>
      <c r="I45" s="7"/>
      <c r="J45" s="31"/>
      <c r="K45" s="31"/>
    </row>
    <row r="46" spans="2:11" s="12" customFormat="1" ht="12.75">
      <c r="B46" s="14"/>
      <c r="C46" s="79"/>
      <c r="D46" s="12" t="s">
        <v>108</v>
      </c>
      <c r="G46" s="169">
        <v>-12062</v>
      </c>
      <c r="H46" s="156">
        <v>-6749</v>
      </c>
      <c r="I46" s="80"/>
      <c r="J46" s="31"/>
      <c r="K46" s="31"/>
    </row>
    <row r="47" spans="2:11" s="12" customFormat="1" ht="15.75">
      <c r="B47" s="14"/>
      <c r="C47" s="77"/>
      <c r="D47" s="12" t="s">
        <v>68</v>
      </c>
      <c r="G47" s="171">
        <f>-30936-G46+3610</f>
        <v>-15264</v>
      </c>
      <c r="H47" s="158">
        <v>-2405</v>
      </c>
      <c r="I47" s="80"/>
      <c r="J47" s="81"/>
      <c r="K47" s="10"/>
    </row>
    <row r="48" spans="2:11" s="12" customFormat="1" ht="12.75" customHeight="1">
      <c r="B48" s="14"/>
      <c r="C48" s="77" t="s">
        <v>69</v>
      </c>
      <c r="G48" s="195">
        <f>SUM(G46:G47)</f>
        <v>-27326</v>
      </c>
      <c r="H48" s="159">
        <f>SUM(H46:H47)</f>
        <v>-9154</v>
      </c>
      <c r="I48" s="7"/>
      <c r="J48" s="66"/>
      <c r="K48" s="66"/>
    </row>
    <row r="49" spans="2:16" s="12" customFormat="1" ht="12.75">
      <c r="B49" s="14"/>
      <c r="C49" s="77"/>
      <c r="G49" s="106"/>
      <c r="H49" s="105"/>
      <c r="I49" s="7"/>
      <c r="J49" s="294"/>
      <c r="K49" s="295"/>
      <c r="L49" s="295"/>
      <c r="M49" s="295"/>
      <c r="N49" s="295"/>
      <c r="O49" s="295"/>
      <c r="P49" s="295"/>
    </row>
    <row r="50" spans="2:16" ht="12.75" customHeight="1">
      <c r="B50" s="14"/>
      <c r="C50" s="77"/>
      <c r="D50" s="12"/>
      <c r="E50" s="12"/>
      <c r="F50" s="12"/>
      <c r="G50" s="106"/>
      <c r="H50" s="105"/>
      <c r="I50" s="7"/>
      <c r="J50" s="29"/>
      <c r="K50" s="29"/>
      <c r="L50" s="29"/>
      <c r="M50" s="29"/>
      <c r="N50" s="29"/>
      <c r="O50" s="29"/>
      <c r="P50" s="29"/>
    </row>
    <row r="51" spans="2:16" ht="16.5" customHeight="1">
      <c r="B51" s="14"/>
      <c r="C51" s="75" t="s">
        <v>70</v>
      </c>
      <c r="D51" s="12"/>
      <c r="E51" s="12"/>
      <c r="F51" s="12"/>
      <c r="G51" s="106"/>
      <c r="H51" s="105"/>
      <c r="I51" s="7"/>
      <c r="J51" s="296"/>
      <c r="K51" s="296"/>
      <c r="L51" s="296"/>
      <c r="M51" s="296"/>
      <c r="N51" s="296"/>
      <c r="O51" s="296"/>
      <c r="P51" s="296"/>
    </row>
    <row r="52" spans="2:16" ht="14.25" customHeight="1">
      <c r="B52" s="14"/>
      <c r="C52" s="75"/>
      <c r="D52" s="12" t="s">
        <v>88</v>
      </c>
      <c r="E52" s="12"/>
      <c r="F52" s="12"/>
      <c r="G52" s="169">
        <v>2571</v>
      </c>
      <c r="H52" s="156">
        <v>67</v>
      </c>
      <c r="I52" s="7"/>
      <c r="J52" s="82"/>
      <c r="K52" s="82"/>
      <c r="L52" s="82"/>
      <c r="M52" s="82"/>
      <c r="N52" s="82"/>
      <c r="O52" s="82"/>
      <c r="P52" s="82"/>
    </row>
    <row r="53" spans="2:16" ht="14.25" customHeight="1">
      <c r="B53" s="14"/>
      <c r="C53" s="75"/>
      <c r="D53" s="12" t="s">
        <v>149</v>
      </c>
      <c r="E53" s="12"/>
      <c r="F53" s="12"/>
      <c r="G53" s="169">
        <v>24</v>
      </c>
      <c r="H53" s="156">
        <v>0</v>
      </c>
      <c r="I53" s="7"/>
      <c r="J53" s="82"/>
      <c r="K53" s="82"/>
      <c r="L53" s="82"/>
      <c r="M53" s="82"/>
      <c r="N53" s="82"/>
      <c r="O53" s="82"/>
      <c r="P53" s="82"/>
    </row>
    <row r="54" spans="2:16" ht="14.25" customHeight="1" hidden="1">
      <c r="B54" s="14"/>
      <c r="C54" s="75"/>
      <c r="D54" s="12" t="s">
        <v>150</v>
      </c>
      <c r="E54" s="12"/>
      <c r="F54" s="12"/>
      <c r="G54" s="169">
        <v>0</v>
      </c>
      <c r="H54" s="156">
        <v>0</v>
      </c>
      <c r="I54" s="7"/>
      <c r="J54" s="82"/>
      <c r="K54" s="82"/>
      <c r="L54" s="82"/>
      <c r="M54" s="82"/>
      <c r="N54" s="82"/>
      <c r="O54" s="82"/>
      <c r="P54" s="82"/>
    </row>
    <row r="55" spans="2:16" ht="14.25" customHeight="1">
      <c r="B55" s="14"/>
      <c r="C55" s="75"/>
      <c r="D55" s="12" t="s">
        <v>98</v>
      </c>
      <c r="E55" s="12"/>
      <c r="F55" s="12"/>
      <c r="G55" s="169">
        <v>-988</v>
      </c>
      <c r="H55" s="156">
        <v>-501</v>
      </c>
      <c r="I55" s="7"/>
      <c r="J55" s="82"/>
      <c r="K55" s="82"/>
      <c r="L55" s="82"/>
      <c r="M55" s="82"/>
      <c r="N55" s="82"/>
      <c r="O55" s="82"/>
      <c r="P55" s="82"/>
    </row>
    <row r="56" spans="2:16" ht="12.75">
      <c r="B56" s="14"/>
      <c r="C56" s="75"/>
      <c r="D56" s="12" t="s">
        <v>91</v>
      </c>
      <c r="E56" s="12"/>
      <c r="F56" s="12"/>
      <c r="G56" s="169">
        <v>-2393</v>
      </c>
      <c r="H56" s="156">
        <v>0</v>
      </c>
      <c r="I56" s="78"/>
      <c r="J56" s="82"/>
      <c r="K56" s="82"/>
      <c r="L56" s="82"/>
      <c r="M56" s="82"/>
      <c r="N56" s="82"/>
      <c r="O56" s="82"/>
      <c r="P56" s="82"/>
    </row>
    <row r="57" spans="2:16" ht="14.25" customHeight="1">
      <c r="B57" s="14"/>
      <c r="C57" s="75"/>
      <c r="D57" s="12" t="s">
        <v>93</v>
      </c>
      <c r="E57" s="12"/>
      <c r="F57" s="12"/>
      <c r="G57" s="169">
        <v>-1460</v>
      </c>
      <c r="H57" s="156">
        <v>-1214</v>
      </c>
      <c r="I57" s="78"/>
      <c r="J57" s="82"/>
      <c r="K57" s="82"/>
      <c r="L57" s="82"/>
      <c r="M57" s="82"/>
      <c r="N57" s="82"/>
      <c r="O57" s="82"/>
      <c r="P57" s="82"/>
    </row>
    <row r="58" spans="2:16" ht="12.75">
      <c r="B58" s="14"/>
      <c r="C58" s="77"/>
      <c r="D58" s="12" t="s">
        <v>94</v>
      </c>
      <c r="E58" s="12"/>
      <c r="F58" s="12"/>
      <c r="G58" s="171">
        <v>21700</v>
      </c>
      <c r="H58" s="158">
        <v>11100</v>
      </c>
      <c r="I58" s="78"/>
      <c r="J58" s="82"/>
      <c r="K58" s="82"/>
      <c r="L58" s="82"/>
      <c r="M58" s="82"/>
      <c r="N58" s="82"/>
      <c r="O58" s="82"/>
      <c r="P58" s="82"/>
    </row>
    <row r="59" spans="2:9" s="12" customFormat="1" ht="12.75">
      <c r="B59" s="14"/>
      <c r="C59" s="77" t="s">
        <v>71</v>
      </c>
      <c r="G59" s="195">
        <f>SUM(G52:G58)</f>
        <v>19454</v>
      </c>
      <c r="H59" s="159">
        <f>SUM(H52:H58)</f>
        <v>9452</v>
      </c>
      <c r="I59" s="78"/>
    </row>
    <row r="60" spans="2:16" s="12" customFormat="1" ht="12.75">
      <c r="B60" s="14"/>
      <c r="C60" s="77"/>
      <c r="G60" s="106"/>
      <c r="H60" s="105"/>
      <c r="I60" s="78"/>
      <c r="J60" s="67"/>
      <c r="K60" s="71"/>
      <c r="L60" s="71"/>
      <c r="M60" s="71"/>
      <c r="N60" s="71"/>
      <c r="O60" s="71"/>
      <c r="P60" s="71"/>
    </row>
    <row r="61" spans="2:9" s="12" customFormat="1" ht="12.75">
      <c r="B61" s="14"/>
      <c r="C61" s="77"/>
      <c r="G61" s="106"/>
      <c r="H61" s="105"/>
      <c r="I61" s="78"/>
    </row>
    <row r="62" spans="2:9" ht="12.75">
      <c r="B62" s="14"/>
      <c r="C62" s="75" t="s">
        <v>102</v>
      </c>
      <c r="D62" s="12"/>
      <c r="E62" s="12"/>
      <c r="F62" s="12"/>
      <c r="G62" s="106"/>
      <c r="H62" s="105"/>
      <c r="I62" s="78"/>
    </row>
    <row r="63" spans="2:9" ht="12.75">
      <c r="B63" s="14"/>
      <c r="C63" s="77"/>
      <c r="D63" s="83" t="s">
        <v>72</v>
      </c>
      <c r="E63" s="12"/>
      <c r="F63" s="13"/>
      <c r="G63" s="115">
        <f>G59+G48+G42</f>
        <v>-9340</v>
      </c>
      <c r="H63" s="115">
        <f>+H42+H48+H59</f>
        <v>-44633</v>
      </c>
      <c r="I63" s="78"/>
    </row>
    <row r="64" spans="2:9" ht="12.75">
      <c r="B64" s="14"/>
      <c r="C64" s="75" t="s">
        <v>73</v>
      </c>
      <c r="D64" s="12"/>
      <c r="E64" s="12"/>
      <c r="F64" s="12"/>
      <c r="G64" s="169">
        <v>50560</v>
      </c>
      <c r="H64" s="156">
        <v>102948</v>
      </c>
      <c r="I64" s="78"/>
    </row>
    <row r="65" spans="2:9" ht="12.75" hidden="1">
      <c r="B65" s="14"/>
      <c r="C65" s="75" t="s">
        <v>99</v>
      </c>
      <c r="D65" s="12"/>
      <c r="E65" s="12"/>
      <c r="F65" s="12"/>
      <c r="G65" s="169">
        <v>0</v>
      </c>
      <c r="H65" s="156">
        <v>0</v>
      </c>
      <c r="I65" s="78"/>
    </row>
    <row r="66" spans="2:9" ht="13.5" thickBot="1">
      <c r="B66" s="14"/>
      <c r="C66" s="75" t="s">
        <v>74</v>
      </c>
      <c r="D66" s="12"/>
      <c r="E66" s="12"/>
      <c r="F66" s="12"/>
      <c r="G66" s="196">
        <f>SUM(G63:G65)</f>
        <v>41220</v>
      </c>
      <c r="H66" s="196">
        <f>SUM(H63:H65)</f>
        <v>58315</v>
      </c>
      <c r="I66" s="78"/>
    </row>
    <row r="67" spans="2:10" ht="13.5" thickTop="1">
      <c r="B67" s="14"/>
      <c r="C67" s="84"/>
      <c r="D67" s="85"/>
      <c r="E67" s="85" t="s">
        <v>38</v>
      </c>
      <c r="F67" s="85"/>
      <c r="G67" s="197"/>
      <c r="H67" s="121"/>
      <c r="I67" s="78"/>
      <c r="J67" s="12"/>
    </row>
    <row r="68" spans="2:9" s="12" customFormat="1" ht="13.5" thickBot="1">
      <c r="B68" s="23"/>
      <c r="C68" s="24"/>
      <c r="D68" s="24"/>
      <c r="E68" s="24"/>
      <c r="F68" s="24"/>
      <c r="G68" s="198"/>
      <c r="H68" s="86"/>
      <c r="I68" s="25"/>
    </row>
    <row r="69" spans="9:11" ht="12.75">
      <c r="I69" s="16"/>
      <c r="K69" s="15"/>
    </row>
    <row r="70" ht="12.75">
      <c r="G70" s="200"/>
    </row>
    <row r="71" ht="12.75">
      <c r="I71" s="16"/>
    </row>
    <row r="72" ht="12.75">
      <c r="H72" s="20"/>
    </row>
  </sheetData>
  <mergeCells count="8">
    <mergeCell ref="J51:P51"/>
    <mergeCell ref="C9:H9"/>
    <mergeCell ref="C10:H10"/>
    <mergeCell ref="C11:H11"/>
    <mergeCell ref="C6:H6"/>
    <mergeCell ref="C7:H7"/>
    <mergeCell ref="L10:R10"/>
    <mergeCell ref="J49:P49"/>
  </mergeCells>
  <printOptions horizontalCentered="1"/>
  <pageMargins left="0.32" right="0.45" top="0.53" bottom="0.31" header="0.28" footer="0.5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JHS</cp:lastModifiedBy>
  <cp:lastPrinted>2007-05-24T08:15:56Z</cp:lastPrinted>
  <dcterms:created xsi:type="dcterms:W3CDTF">2003-02-26T06:48:23Z</dcterms:created>
  <dcterms:modified xsi:type="dcterms:W3CDTF">2007-05-24T08:15:58Z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1326373154</vt:i4>
  </property>
  <property fmtid="{D5CDD505-2E9C-101B-9397-08002B2CF9AE}" pid="4" name="_EmailSubje">
    <vt:lpwstr>JAB 1st Qtr announcement</vt:lpwstr>
  </property>
  <property fmtid="{D5CDD505-2E9C-101B-9397-08002B2CF9AE}" pid="5" name="_AuthorEma">
    <vt:lpwstr>yfwong@jerneh.com.my</vt:lpwstr>
  </property>
  <property fmtid="{D5CDD505-2E9C-101B-9397-08002B2CF9AE}" pid="6" name="_AuthorEmailDisplayNa">
    <vt:lpwstr>Wong Yan Foon</vt:lpwstr>
  </property>
</Properties>
</file>